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_xlnm.Print_Area" localSheetId="1">'OTCHET'!$A:$L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51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8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1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<sst xmlns="http://schemas.openxmlformats.org/spreadsheetml/2006/main" count="3524" uniqueCount="1846">
  <si>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</si>
  <si>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</si>
  <si>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</si>
  <si>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</si>
  <si>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</si>
  <si>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</si>
  <si>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</si>
  <si>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</si>
  <si>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</si>
  <si>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</si>
  <si>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</si>
  <si>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</si>
  <si>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</si>
  <si>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</si>
  <si>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</si>
  <si>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</si>
  <si>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</si>
  <si>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</si>
  <si>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</si>
  <si>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</si>
  <si>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</si>
  <si>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</si>
  <si>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</si>
  <si>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</si>
  <si>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</si>
  <si>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</si>
  <si>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</si>
  <si>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</si>
  <si>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</si>
  <si>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`045442028</t>
  </si>
  <si>
    <t>Д. Димитрова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</si>
  <si>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</si>
  <si>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</si>
  <si>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</si>
  <si>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</si>
  <si>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</si>
  <si>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</si>
  <si>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</si>
  <si>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</si>
  <si>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</si>
  <si>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</si>
  <si>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</si>
  <si>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</si>
  <si>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</si>
  <si>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</si>
  <si>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</si>
  <si>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</si>
  <si>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</si>
  <si>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</si>
  <si>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</si>
  <si>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</si>
  <si>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</si>
  <si>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</si>
  <si>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</si>
  <si>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</si>
  <si>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</si>
  <si>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</si>
  <si>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</si>
  <si>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</si>
  <si>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</si>
  <si>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</si>
  <si>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</si>
  <si>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</si>
  <si>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</si>
  <si>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</si>
  <si>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</si>
  <si>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</si>
  <si>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</si>
  <si>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</si>
  <si>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</si>
  <si>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</si>
  <si>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</si>
  <si>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</si>
  <si>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</si>
  <si>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</si>
  <si>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</si>
  <si>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</si>
  <si>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</si>
  <si>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</si>
  <si>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</si>
  <si>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</si>
  <si>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</si>
  <si>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</si>
  <si>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</si>
  <si>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</si>
  <si>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</si>
  <si>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</si>
  <si>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</si>
  <si>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</si>
  <si>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</si>
  <si>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</si>
  <si>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</si>
  <si>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</si>
  <si>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</si>
  <si>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</si>
  <si>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</si>
  <si>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</si>
  <si>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</si>
  <si>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</si>
  <si>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</si>
  <si>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</si>
  <si>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</si>
  <si>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</si>
  <si>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</si>
  <si>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</si>
  <si>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</si>
  <si>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</si>
  <si>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</si>
  <si>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</si>
  <si>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</si>
  <si>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</si>
  <si>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</si>
  <si>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</si>
  <si>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</si>
  <si>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</si>
  <si>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</si>
  <si>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</si>
  <si>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</si>
  <si>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</si>
  <si>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</si>
  <si>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</si>
  <si>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</si>
  <si>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</si>
  <si>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</si>
  <si>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</si>
  <si>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</si>
  <si>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</si>
  <si>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</si>
  <si>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</si>
  <si>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</si>
  <si>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</si>
  <si>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31.12.2014 г.</t>
    </r>
    <r>
      <rPr>
        <b/>
        <sz val="12"/>
        <rFont val="Times New Roman Cyr"/>
        <family val="0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</si>
  <si>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</si>
  <si>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</si>
  <si>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31.12.2014</t>
    </r>
    <r>
      <rPr>
        <b/>
        <sz val="12"/>
        <rFont val="Times New Roman Cyr"/>
        <family val="0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</si>
  <si>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2015</t>
    </r>
    <r>
      <rPr>
        <b/>
        <sz val="12"/>
        <rFont val="Times New Roman Cyr"/>
        <family val="0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</si>
  <si>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</si>
  <si>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</si>
  <si>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31.12.2014 г. </t>
    </r>
    <r>
      <rPr>
        <b/>
        <sz val="12"/>
        <rFont val="Times New Roman Cyr"/>
        <family val="0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</si>
  <si>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2015 г. </t>
    </r>
    <r>
      <rPr>
        <b/>
        <sz val="12"/>
        <rFont val="Times New Roman Cyr"/>
        <family val="0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</si>
  <si>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2015 г. </t>
    </r>
    <r>
      <rPr>
        <b/>
        <sz val="12"/>
        <rFont val="Times New Roman Cyr"/>
        <family val="0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</si>
  <si>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</si>
  <si>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</si>
  <si>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2015 г.</t>
    </r>
    <r>
      <rPr>
        <b/>
        <sz val="14"/>
        <rFont val="Times New Roman Cyr"/>
        <family val="0"/>
      </rPr>
      <t xml:space="preserve"> ангажименти</t>
    </r>
  </si>
  <si>
    <t>(8)</t>
  </si>
  <si>
    <t>i12:ah144</t>
  </si>
  <si>
    <t>Сърница</t>
  </si>
  <si>
    <t>6312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</si>
  <si>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</si>
  <si>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</si>
  <si>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</si>
  <si>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</si>
  <si>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</si>
  <si>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</si>
  <si>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</si>
  <si>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</si>
  <si>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</si>
  <si>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</si>
  <si>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</si>
  <si>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</si>
  <si>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</si>
  <si>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</si>
  <si>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</si>
  <si>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</si>
  <si>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</si>
  <si>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</si>
  <si>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</si>
  <si>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</si>
  <si>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</si>
  <si>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</si>
  <si>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</si>
  <si>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</si>
  <si>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</si>
  <si>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</si>
  <si>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</si>
  <si>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</si>
  <si>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</si>
  <si>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</si>
  <si>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</si>
  <si>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</si>
  <si>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</si>
  <si>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</si>
  <si>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</si>
  <si>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</si>
  <si>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</si>
  <si>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</si>
  <si>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</si>
  <si>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</si>
  <si>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</si>
  <si>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</si>
  <si>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</si>
  <si>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</si>
  <si>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</si>
  <si>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</si>
  <si>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</si>
  <si>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</si>
  <si>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</si>
  <si>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</si>
  <si>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</si>
  <si>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</si>
  <si>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</si>
  <si>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</si>
  <si>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</si>
  <si>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</si>
  <si>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</si>
  <si>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</si>
  <si>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</si>
  <si>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</si>
  <si>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</si>
  <si>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</si>
  <si>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</si>
  <si>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</si>
  <si>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</si>
  <si>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</si>
  <si>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</si>
  <si>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</si>
  <si>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</si>
  <si>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</si>
  <si>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</si>
  <si>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</si>
  <si>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</si>
  <si>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</si>
  <si>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</si>
  <si>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</si>
  <si>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</si>
  <si>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</si>
  <si>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</si>
  <si>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</si>
  <si>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</si>
  <si>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</si>
  <si>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</si>
  <si>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</si>
  <si>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</si>
  <si>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</si>
  <si>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</si>
  <si>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</si>
  <si>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</si>
  <si>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</si>
  <si>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</si>
  <si>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</si>
  <si>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</si>
  <si>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</si>
  <si>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</si>
  <si>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</si>
  <si>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</si>
  <si>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</si>
  <si>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</si>
  <si>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</si>
  <si>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</si>
  <si>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</si>
  <si>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</si>
  <si>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</si>
  <si>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</si>
  <si>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</si>
  <si>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</si>
  <si>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</si>
  <si>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</si>
  <si>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</si>
  <si>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</si>
  <si>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</si>
  <si>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</si>
  <si>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</si>
  <si>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</si>
  <si>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</si>
  <si>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</si>
  <si>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</si>
  <si>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</si>
  <si>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</si>
  <si>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</si>
  <si>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</si>
  <si>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</si>
  <si>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</si>
  <si>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</si>
  <si>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</si>
  <si>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</si>
  <si>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</si>
  <si>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</si>
  <si>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</si>
  <si>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</si>
  <si>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</si>
  <si>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</si>
  <si>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</si>
  <si>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</si>
  <si>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</si>
  <si>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</si>
  <si>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</si>
  <si>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</si>
  <si>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</si>
  <si>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</si>
  <si>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</si>
  <si>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</si>
  <si>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</si>
  <si>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</si>
  <si>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</si>
  <si>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</si>
  <si>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</si>
  <si>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</si>
  <si>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</si>
  <si>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</si>
  <si>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</si>
  <si>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</si>
  <si>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</si>
  <si>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</si>
  <si>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</si>
  <si>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</si>
  <si>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</si>
  <si>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</si>
  <si>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</si>
  <si>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</si>
  <si>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</si>
  <si>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</si>
  <si>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</si>
  <si>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</si>
  <si>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</si>
  <si>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</si>
  <si>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</si>
  <si>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</si>
  <si>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</si>
  <si>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</si>
  <si>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</si>
  <si>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</si>
  <si>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</si>
  <si>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</si>
  <si>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</si>
  <si>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</si>
  <si>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</si>
  <si>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</si>
  <si>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</si>
  <si>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</si>
  <si>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</si>
  <si>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</si>
  <si>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</si>
  <si>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</si>
  <si>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</si>
  <si>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</si>
  <si>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</si>
  <si>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</si>
  <si>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</si>
  <si>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</si>
  <si>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</si>
  <si>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</si>
  <si>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</si>
  <si>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</si>
  <si>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</si>
  <si>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</si>
  <si>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</si>
  <si>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</si>
  <si>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</si>
  <si>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</si>
  <si>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</si>
  <si>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</si>
  <si>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</si>
  <si>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</si>
  <si>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</si>
  <si>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</si>
  <si>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</si>
  <si>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</si>
  <si>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</si>
  <si>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</si>
  <si>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</si>
  <si>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</si>
  <si>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</si>
  <si>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</si>
  <si>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</si>
  <si>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</si>
  <si>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</si>
  <si>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</si>
  <si>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</si>
  <si>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</si>
  <si>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</si>
  <si>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</si>
  <si>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</si>
  <si>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</si>
  <si>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</si>
  <si>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</si>
  <si>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</si>
  <si>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</si>
  <si>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</si>
  <si>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</si>
  <si>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</si>
  <si>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</si>
  <si>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</si>
  <si>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</si>
  <si>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</si>
  <si>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</si>
  <si>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</si>
  <si>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</si>
  <si>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</si>
  <si>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</si>
  <si>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</si>
  <si>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</si>
  <si>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</si>
  <si>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</si>
  <si>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</si>
  <si>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</si>
  <si>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</si>
  <si>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</si>
  <si>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</si>
  <si>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</si>
  <si>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</si>
  <si>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</si>
  <si>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</si>
  <si>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</si>
  <si>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</si>
  <si>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</si>
  <si>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</si>
  <si>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</si>
  <si>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</si>
  <si>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</si>
  <si>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</si>
  <si>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</si>
  <si>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</si>
  <si>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</si>
  <si>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</si>
  <si>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</si>
  <si>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</si>
  <si>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</si>
  <si>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</si>
  <si>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</si>
  <si>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</si>
  <si>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</si>
  <si>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</si>
  <si>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</si>
  <si>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</si>
  <si>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</si>
  <si>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</si>
  <si>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</si>
  <si>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</si>
  <si>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</si>
  <si>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</si>
  <si>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</si>
  <si>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</si>
  <si>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</si>
  <si>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</si>
  <si>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</si>
  <si>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</si>
  <si>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</si>
  <si>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</si>
  <si>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</si>
  <si>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</si>
  <si>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</si>
  <si>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</si>
  <si>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</si>
  <si>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</si>
  <si>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</si>
  <si>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</si>
  <si>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</si>
  <si>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</si>
  <si>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</si>
  <si>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</si>
  <si>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</si>
  <si>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</si>
  <si>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</si>
  <si>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</si>
  <si>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</si>
  <si>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</si>
  <si>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</si>
  <si>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</si>
  <si>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</si>
  <si>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</si>
  <si>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</si>
  <si>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</si>
  <si>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</si>
  <si>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</si>
  <si>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</si>
  <si>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</si>
  <si>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</si>
  <si>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</si>
  <si>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</si>
  <si>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</si>
  <si>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</si>
  <si>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</si>
  <si>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</si>
  <si>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</si>
  <si>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</si>
  <si>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</si>
  <si>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</si>
  <si>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</si>
  <si>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</si>
  <si>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</si>
  <si>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</si>
  <si>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</si>
  <si>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</si>
  <si>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</si>
  <si>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</si>
  <si>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</si>
  <si>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</si>
  <si>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</si>
  <si>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</si>
  <si>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</si>
  <si>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</si>
  <si>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</si>
  <si>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</si>
  <si>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</si>
  <si>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</si>
  <si>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</si>
  <si>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</si>
  <si>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</si>
  <si>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</si>
  <si>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</si>
  <si>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</si>
  <si>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</si>
  <si>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</si>
  <si>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</si>
  <si>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</si>
  <si>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</si>
  <si>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</si>
  <si>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</si>
  <si>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</si>
  <si>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</si>
  <si>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</si>
  <si>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</si>
  <si>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</si>
  <si>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</si>
  <si>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</si>
  <si>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</si>
  <si>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</si>
  <si>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</si>
  <si>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</si>
  <si>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</si>
  <si>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</si>
  <si>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</si>
  <si>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</si>
  <si>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</si>
  <si>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</si>
  <si>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</si>
  <si>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</si>
  <si>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</si>
  <si>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</si>
  <si>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</si>
  <si>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</si>
  <si>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</si>
  <si>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</si>
  <si>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</si>
  <si>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</si>
  <si>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</si>
  <si>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</si>
  <si>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</si>
  <si>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</si>
  <si>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</si>
  <si>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</si>
  <si>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</si>
  <si>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</si>
  <si>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</si>
  <si>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</si>
  <si>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</si>
  <si>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</si>
  <si>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</si>
  <si>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</si>
  <si>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</si>
  <si>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</si>
  <si>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</si>
  <si>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</si>
  <si>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</si>
  <si>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</si>
  <si>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</si>
  <si>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</si>
  <si>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</si>
  <si>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</si>
  <si>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</si>
  <si>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</si>
  <si>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</si>
  <si>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</si>
  <si>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</si>
  <si>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</si>
  <si>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</si>
  <si>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</si>
  <si>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</si>
  <si>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</si>
  <si>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</si>
  <si>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</si>
  <si>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</si>
  <si>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</si>
  <si>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</si>
  <si>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</si>
  <si>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</si>
  <si>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</si>
  <si>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</si>
  <si>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</si>
  <si>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</si>
  <si>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</si>
  <si>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</si>
  <si>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</si>
  <si>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</si>
  <si>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</si>
  <si>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</si>
  <si>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</si>
  <si>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</si>
  <si>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</si>
  <si>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</si>
  <si>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</si>
  <si>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</si>
  <si>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</si>
  <si>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</si>
  <si>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</si>
  <si>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</si>
  <si>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</si>
  <si>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</si>
  <si>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</si>
  <si>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</si>
  <si>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</si>
  <si>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</si>
  <si>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</si>
  <si>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</si>
  <si>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</si>
  <si>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</si>
  <si>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</si>
  <si>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</si>
  <si>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</si>
  <si>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</si>
  <si>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</si>
  <si>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</si>
  <si>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</si>
  <si>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</si>
  <si>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</si>
  <si>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</si>
  <si>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</si>
  <si>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</si>
  <si>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</si>
  <si>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</si>
  <si>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</si>
  <si>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</si>
  <si>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</si>
  <si>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</si>
  <si>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</si>
  <si>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</si>
  <si>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</si>
  <si>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</si>
  <si>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</si>
  <si>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</si>
  <si>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</si>
  <si>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</si>
  <si>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</si>
  <si>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</si>
  <si>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</si>
  <si>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</si>
  <si>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</si>
  <si>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</si>
  <si>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</si>
  <si>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</si>
  <si>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</si>
  <si>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</si>
  <si>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</si>
  <si>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</si>
  <si>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</si>
  <si>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</si>
  <si>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</si>
  <si>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</si>
  <si>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</si>
  <si>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</si>
  <si>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</si>
  <si>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</si>
  <si>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</si>
  <si>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</si>
  <si>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</si>
  <si>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</si>
  <si>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</si>
  <si>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</si>
  <si>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</si>
  <si>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</si>
  <si>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</si>
  <si>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</si>
  <si>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</si>
  <si>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</si>
  <si>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</si>
  <si>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</si>
  <si>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</si>
  <si>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</si>
  <si>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</si>
  <si>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</si>
  <si>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</si>
  <si>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</si>
  <si>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</si>
  <si>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</si>
  <si>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</si>
  <si>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</si>
  <si>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</si>
  <si>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</si>
  <si>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</si>
  <si>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</si>
  <si>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</si>
  <si>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</si>
  <si>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</si>
  <si>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</si>
  <si>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</si>
  <si>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</si>
  <si>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</si>
  <si>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</si>
  <si>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</si>
  <si>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</si>
  <si>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</si>
  <si>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</si>
  <si>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</si>
  <si>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</si>
  <si>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</si>
  <si>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</si>
  <si>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</si>
  <si>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</si>
  <si>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</si>
  <si>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</si>
  <si>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</si>
  <si>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</si>
  <si>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</si>
  <si>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</si>
  <si>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</si>
  <si>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</si>
  <si>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</si>
  <si>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</si>
  <si>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</si>
  <si>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</si>
  <si>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</si>
  <si>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</si>
  <si>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</si>
  <si>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</si>
  <si>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</si>
  <si>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</si>
  <si>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</si>
  <si>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</si>
  <si>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</si>
  <si>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</si>
  <si>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</si>
  <si>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</si>
  <si>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</si>
  <si>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</si>
  <si>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</si>
  <si>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</si>
  <si>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</si>
  <si>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</si>
  <si>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</si>
  <si>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</si>
  <si>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</si>
  <si>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</si>
  <si>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</si>
  <si>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</si>
  <si>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</si>
  <si>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</si>
  <si>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</si>
  <si>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</si>
  <si>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</si>
  <si>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</si>
  <si>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</si>
  <si>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</si>
  <si>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</si>
  <si>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</si>
  <si>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</si>
  <si>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</si>
  <si>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</si>
  <si>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</si>
  <si>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</si>
  <si>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</si>
  <si>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</si>
  <si>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</si>
  <si>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</si>
  <si>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</si>
  <si>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</si>
  <si>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</si>
  <si>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</si>
  <si>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</si>
  <si>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</si>
  <si>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</si>
  <si>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</si>
  <si>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</si>
  <si>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</si>
  <si>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</si>
  <si>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</si>
  <si>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</si>
  <si>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</si>
  <si>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</si>
  <si>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</si>
  <si>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</si>
  <si>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</si>
  <si>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</si>
  <si>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</si>
  <si>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</si>
  <si>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</si>
  <si>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</si>
  <si>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</si>
  <si>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</si>
  <si>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</si>
  <si>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</si>
  <si>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</si>
  <si>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</si>
  <si>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</si>
  <si>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</si>
  <si>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</si>
  <si>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</si>
  <si>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</si>
  <si>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</si>
  <si>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</si>
  <si>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</si>
  <si>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</si>
  <si>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</si>
  <si>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</si>
  <si>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</si>
  <si>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</si>
  <si>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</si>
  <si>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</si>
  <si>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</si>
  <si>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</si>
  <si>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</si>
  <si>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</si>
  <si>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</si>
  <si>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</si>
  <si>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</si>
  <si>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</si>
  <si>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</si>
  <si>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</si>
  <si>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</si>
  <si>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</si>
  <si>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</si>
  <si>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</si>
  <si>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</si>
  <si>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</si>
  <si>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</si>
  <si>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</si>
  <si>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</si>
  <si>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</si>
  <si>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</si>
  <si>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</si>
  <si>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</si>
  <si>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</si>
  <si>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</si>
  <si>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</si>
  <si>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</si>
  <si>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</si>
  <si>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</si>
  <si>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</si>
  <si>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</si>
  <si>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</si>
  <si>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</si>
  <si>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</si>
  <si>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</si>
  <si>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</si>
  <si>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</si>
  <si>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</si>
  <si>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</si>
  <si>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</si>
  <si>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</si>
  <si>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</si>
  <si>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</si>
  <si>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</si>
  <si>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</si>
  <si>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</si>
  <si>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</si>
  <si>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</si>
  <si>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</si>
  <si>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</si>
  <si>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</si>
  <si>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</si>
  <si>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</si>
  <si>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</si>
  <si>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</si>
  <si>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</si>
  <si>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</si>
  <si>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</si>
  <si>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</si>
  <si>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</si>
  <si>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</si>
  <si>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</si>
  <si>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</si>
  <si>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</si>
  <si>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</si>
  <si>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</si>
  <si>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</si>
  <si>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</si>
  <si>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</si>
  <si>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</si>
  <si>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</si>
  <si>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</si>
  <si>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</si>
  <si>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</si>
  <si>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</si>
  <si>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</si>
  <si>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</si>
  <si>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</si>
  <si>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</si>
  <si>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</si>
  <si>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</si>
  <si>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</si>
  <si>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</si>
  <si>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</si>
  <si>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</si>
  <si>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</si>
  <si>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</si>
  <si>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</si>
  <si>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</si>
  <si>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</si>
  <si>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</si>
  <si>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</si>
  <si>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</si>
  <si>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</si>
  <si>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</si>
  <si>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</si>
  <si>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</si>
  <si>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</si>
  <si>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</si>
  <si>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</si>
  <si>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</si>
  <si>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</si>
  <si>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</si>
  <si>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</si>
  <si>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</si>
  <si>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</si>
  <si>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</si>
  <si>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</si>
  <si>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</si>
  <si>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</si>
  <si>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</si>
  <si>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</si>
  <si>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</si>
  <si>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</si>
  <si>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</si>
  <si>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</si>
  <si>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</si>
  <si>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</si>
  <si>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</si>
  <si>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</si>
  <si>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</si>
  <si>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</si>
  <si>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</si>
  <si>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</si>
  <si>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</si>
  <si>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</si>
  <si>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</si>
  <si>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</si>
  <si>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</si>
  <si>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</si>
  <si>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</si>
  <si>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</si>
  <si>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</si>
  <si>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</si>
  <si>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</si>
  <si>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</si>
  <si>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</si>
  <si>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</si>
  <si>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</si>
  <si>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</si>
  <si>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</si>
  <si>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</si>
  <si>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</si>
  <si>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</si>
  <si>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</si>
  <si>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</si>
  <si>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</si>
  <si>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</si>
  <si>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</si>
  <si>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</si>
  <si>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</si>
  <si>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</si>
  <si>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</si>
  <si>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</si>
  <si>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</si>
  <si>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</si>
  <si>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</si>
  <si>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</si>
  <si>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</si>
  <si>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</si>
  <si>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</si>
  <si>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</si>
  <si>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</si>
  <si>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</si>
  <si>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</si>
  <si>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</si>
  <si>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</si>
  <si>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</si>
  <si>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</si>
  <si>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</si>
  <si>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</si>
  <si>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</si>
  <si>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</si>
  <si>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</si>
  <si>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</si>
  <si>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</si>
  <si>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</si>
  <si>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</si>
  <si>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</si>
  <si>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</si>
  <si>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</si>
  <si>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</si>
  <si>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</si>
  <si>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</si>
  <si>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</si>
  <si>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</si>
  <si>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</si>
  <si>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</si>
  <si>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</si>
  <si>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</si>
  <si>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</si>
  <si>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</si>
  <si>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</si>
  <si>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</si>
  <si>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</si>
  <si>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</si>
  <si>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</si>
  <si>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</si>
  <si>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</si>
  <si>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</si>
  <si>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</si>
  <si>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</si>
  <si>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</si>
  <si>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</si>
  <si>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</si>
  <si>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</si>
  <si>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</si>
  <si>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</si>
  <si>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</si>
  <si>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</si>
  <si>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</si>
  <si>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</si>
  <si>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</si>
  <si>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</si>
  <si>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</si>
  <si>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</si>
  <si>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</si>
  <si>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</si>
  <si>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</si>
  <si>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</si>
  <si>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</si>
  <si>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</si>
  <si>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</si>
  <si>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</si>
  <si>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</si>
  <si>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</si>
  <si>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</si>
  <si>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</si>
  <si>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b1259</t>
  </si>
  <si>
    <t>d1142</t>
  </si>
  <si>
    <t>c1445</t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</si>
  <si>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</si>
  <si>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</si>
  <si>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</si>
  <si>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</si>
  <si>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</si>
  <si>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</si>
  <si>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</si>
  <si>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</si>
  <si>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</si>
  <si>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</si>
  <si>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</si>
  <si>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</si>
  <si>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</si>
  <si>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</si>
  <si>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</si>
  <si>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</si>
  <si>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</si>
  <si>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</si>
  <si>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</si>
  <si>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</si>
  <si>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</si>
  <si>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</si>
  <si>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</si>
  <si>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</si>
  <si>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</si>
  <si>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</si>
  <si>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</si>
  <si>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</si>
  <si>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</si>
  <si>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</si>
  <si>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</si>
  <si>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</si>
  <si>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</si>
  <si>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</si>
  <si>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</si>
  <si>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</si>
  <si>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</si>
  <si>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</si>
  <si>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</si>
  <si>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</si>
  <si>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</si>
  <si>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</si>
  <si>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</si>
  <si>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</si>
  <si>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</si>
  <si>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</si>
  <si>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</si>
  <si>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</si>
  <si>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</si>
  <si>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</si>
  <si>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</si>
  <si>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</si>
  <si>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</si>
  <si>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</si>
  <si>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</si>
  <si>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</si>
  <si>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</si>
  <si>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</si>
  <si>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</si>
  <si>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</si>
  <si>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</si>
  <si>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</si>
  <si>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</si>
  <si>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</si>
  <si>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</si>
  <si>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</si>
  <si>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</si>
  <si>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</si>
  <si>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</si>
  <si>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</si>
  <si>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</si>
  <si>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</si>
  <si>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</si>
  <si>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</si>
  <si>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</si>
  <si>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</si>
  <si>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</si>
  <si>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</si>
  <si>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</si>
  <si>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</si>
  <si>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</si>
  <si>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</si>
  <si>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</si>
  <si>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</si>
  <si>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</si>
  <si>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</si>
  <si>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</si>
  <si>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</si>
  <si>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</si>
  <si>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</si>
  <si>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</si>
  <si>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</si>
  <si>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</si>
  <si>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</si>
  <si>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</si>
  <si>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</si>
  <si>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</si>
  <si>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</si>
  <si>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</si>
  <si>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</si>
  <si>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</si>
  <si>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</si>
  <si>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</si>
  <si>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</si>
  <si>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</si>
  <si>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</si>
  <si>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</si>
  <si>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</si>
  <si>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</si>
  <si>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</si>
  <si>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</si>
  <si>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</si>
  <si>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</si>
  <si>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</si>
  <si>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</si>
  <si>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</si>
  <si>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</si>
  <si>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</si>
  <si>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</si>
  <si>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</si>
  <si>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</si>
  <si>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</si>
  <si>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</si>
  <si>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</si>
  <si>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</si>
  <si>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</si>
  <si>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</si>
  <si>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</si>
  <si>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</si>
  <si>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</si>
  <si>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</si>
  <si>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</si>
  <si>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</si>
  <si>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</si>
  <si>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</si>
  <si>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</si>
  <si>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</si>
  <si>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</si>
  <si>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</si>
  <si>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</si>
  <si>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</si>
  <si>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</si>
  <si>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</si>
  <si>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</si>
  <si>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</si>
  <si>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</si>
  <si>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</si>
  <si>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</si>
  <si>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</si>
  <si>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</si>
  <si>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</si>
  <si>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</si>
  <si>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</si>
  <si>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</si>
  <si>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</si>
  <si>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</si>
  <si>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</si>
  <si>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</si>
  <si>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</si>
  <si>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</si>
  <si>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</si>
  <si>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</si>
  <si>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</si>
  <si>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</si>
  <si>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</si>
  <si>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</si>
  <si>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</si>
  <si>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</si>
  <si>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</si>
  <si>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</si>
  <si>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</si>
  <si>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</si>
  <si>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</si>
  <si>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</si>
  <si>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</si>
  <si>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</si>
  <si>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</si>
  <si>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                                                                                Е Ж Е М Е С Е Ч Е Н     О Т Ч Е Т </t>
  </si>
  <si>
    <t>МЕСЕЧЕН ОТЧЕТ ЗА СРЕДСТВА ОТ ЕВРОПЕЙСКИ СЪЮЗ НА БЕНЕФИЦИЕНТИ НА КОХЕЗИОННИЯ И СТРУКТУРНИТЕ ФОНДОВЕ КЪМ НАЦИОНАЛНИЯ ФОНД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</si>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</sst>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1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3" borderId="0" applyNumberFormat="0" applyBorder="0" applyAlignment="0" applyProtection="0"/>
    <xf numFmtId="0" fontId="97" fillId="11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9" fillId="16" borderId="1" applyNumberFormat="0" applyAlignment="0" applyProtection="0"/>
    <xf numFmtId="0" fontId="100" fillId="17" borderId="2" applyNumberFormat="0" applyAlignment="0" applyProtection="0"/>
    <xf numFmtId="0" fontId="101" fillId="0" borderId="0" applyNumberFormat="0" applyFill="0" applyBorder="0" applyAlignment="0" applyProtection="0"/>
    <xf numFmtId="0" fontId="102" fillId="6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7" borderId="1" applyNumberFormat="0" applyAlignment="0" applyProtection="0"/>
    <xf numFmtId="0" fontId="107" fillId="0" borderId="6" applyNumberFormat="0" applyFill="0" applyAlignment="0" applyProtection="0"/>
    <xf numFmtId="0" fontId="108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4" borderId="7" applyNumberFormat="0" applyFont="0" applyAlignment="0" applyProtection="0"/>
    <xf numFmtId="0" fontId="110" fillId="16" borderId="8" applyNumberFormat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0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66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54" applyFont="1" applyFill="1" applyBorder="1" applyAlignment="1">
      <alignment horizontal="left" vertical="center" wrapText="1"/>
      <protection/>
    </xf>
    <xf numFmtId="0" fontId="18" fillId="0" borderId="31" xfId="54" applyFont="1" applyFill="1" applyBorder="1" applyAlignment="1">
      <alignment horizontal="center" vertical="center" wrapText="1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 quotePrefix="1">
      <alignment horizontal="right" vertical="center"/>
      <protection/>
    </xf>
    <xf numFmtId="216" fontId="21" fillId="0" borderId="32" xfId="54" applyNumberFormat="1" applyFont="1" applyFill="1" applyBorder="1" applyAlignment="1" quotePrefix="1">
      <alignment horizontal="right" vertical="center"/>
      <protection/>
    </xf>
    <xf numFmtId="0" fontId="15" fillId="0" borderId="33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216" fontId="19" fillId="0" borderId="16" xfId="54" applyNumberFormat="1" applyFont="1" applyFill="1" applyBorder="1" applyAlignment="1" quotePrefix="1">
      <alignment horizontal="right" vertical="center"/>
      <protection/>
    </xf>
    <xf numFmtId="0" fontId="15" fillId="0" borderId="16" xfId="54" applyFont="1" applyFill="1" applyBorder="1" applyAlignment="1">
      <alignment horizontal="right" vertical="center"/>
      <protection/>
    </xf>
    <xf numFmtId="0" fontId="15" fillId="0" borderId="21" xfId="54" applyFont="1" applyFill="1" applyBorder="1" applyAlignment="1">
      <alignment horizontal="left" vertical="center" wrapText="1"/>
      <protection/>
    </xf>
    <xf numFmtId="216" fontId="21" fillId="0" borderId="34" xfId="54" applyNumberFormat="1" applyFont="1" applyFill="1" applyBorder="1" applyAlignment="1" quotePrefix="1">
      <alignment horizontal="right" vertical="center"/>
      <protection/>
    </xf>
    <xf numFmtId="216" fontId="18" fillId="0" borderId="16" xfId="54" applyNumberFormat="1" applyFont="1" applyFill="1" applyBorder="1" applyAlignment="1" quotePrefix="1">
      <alignment horizontal="right" vertical="center"/>
      <protection/>
    </xf>
    <xf numFmtId="216" fontId="21" fillId="0" borderId="35" xfId="54" applyNumberFormat="1" applyFont="1" applyFill="1" applyBorder="1" applyAlignment="1" quotePrefix="1">
      <alignment horizontal="right" vertical="center"/>
      <protection/>
    </xf>
    <xf numFmtId="0" fontId="15" fillId="0" borderId="0" xfId="54" applyFont="1" applyFill="1" applyBorder="1" applyAlignment="1">
      <alignment vertical="center" wrapText="1"/>
      <protection/>
    </xf>
    <xf numFmtId="0" fontId="15" fillId="0" borderId="21" xfId="54" applyFont="1" applyFill="1" applyBorder="1" applyAlignment="1">
      <alignment vertical="center" wrapText="1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 quotePrefix="1">
      <alignment horizontal="right" vertical="center"/>
      <protection/>
    </xf>
    <xf numFmtId="216" fontId="19" fillId="0" borderId="0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>
      <alignment horizontal="right" vertical="center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 quotePrefix="1">
      <alignment horizontal="right" vertical="center"/>
      <protection/>
    </xf>
    <xf numFmtId="0" fontId="21" fillId="0" borderId="10" xfId="54" applyFont="1" applyFill="1" applyBorder="1" applyAlignment="1">
      <alignment horizontal="right" vertical="center"/>
      <protection/>
    </xf>
    <xf numFmtId="216" fontId="21" fillId="0" borderId="0" xfId="54" applyNumberFormat="1" applyFont="1" applyFill="1" applyBorder="1" applyAlignment="1" quotePrefix="1">
      <alignment horizontal="center" vertical="center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216" fontId="25" fillId="0" borderId="35" xfId="54" applyNumberFormat="1" applyFont="1" applyFill="1" applyBorder="1" applyAlignment="1" quotePrefix="1">
      <alignment horizontal="right"/>
      <protection/>
    </xf>
    <xf numFmtId="216" fontId="25" fillId="0" borderId="32" xfId="54" applyNumberFormat="1" applyFont="1" applyFill="1" applyBorder="1" applyAlignment="1" quotePrefix="1">
      <alignment horizontal="right"/>
      <protection/>
    </xf>
    <xf numFmtId="216" fontId="25" fillId="0" borderId="34" xfId="54" applyNumberFormat="1" applyFont="1" applyFill="1" applyBorder="1" applyAlignment="1" quotePrefix="1">
      <alignment horizontal="right"/>
      <protection/>
    </xf>
    <xf numFmtId="0" fontId="15" fillId="0" borderId="33" xfId="54" applyFont="1" applyFill="1" applyBorder="1" applyAlignment="1">
      <alignment vertical="center" wrapText="1"/>
      <protection/>
    </xf>
    <xf numFmtId="216" fontId="21" fillId="0" borderId="36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horizontal="left" vertical="center" wrapText="1"/>
      <protection/>
    </xf>
    <xf numFmtId="216" fontId="21" fillId="0" borderId="38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vertical="center" wrapText="1"/>
      <protection/>
    </xf>
    <xf numFmtId="216" fontId="21" fillId="0" borderId="39" xfId="54" applyNumberFormat="1" applyFont="1" applyFill="1" applyBorder="1" applyAlignment="1" quotePrefix="1">
      <alignment horizontal="right" vertical="center"/>
      <protection/>
    </xf>
    <xf numFmtId="0" fontId="15" fillId="0" borderId="40" xfId="54" applyFont="1" applyFill="1" applyBorder="1" applyAlignment="1">
      <alignment vertical="center" wrapText="1"/>
      <protection/>
    </xf>
    <xf numFmtId="0" fontId="20" fillId="0" borderId="40" xfId="54" applyFont="1" applyFill="1" applyBorder="1" applyAlignment="1">
      <alignment horizontal="left" vertical="center" wrapText="1"/>
      <protection/>
    </xf>
    <xf numFmtId="0" fontId="18" fillId="0" borderId="16" xfId="54" applyFont="1" applyFill="1" applyBorder="1" applyAlignment="1" quotePrefix="1">
      <alignment horizontal="center" vertical="center"/>
      <protection/>
    </xf>
    <xf numFmtId="0" fontId="18" fillId="0" borderId="16" xfId="54" applyFont="1" applyFill="1" applyBorder="1" applyAlignment="1">
      <alignment horizontal="center" vertical="center"/>
      <protection/>
    </xf>
    <xf numFmtId="196" fontId="15" fillId="0" borderId="16" xfId="54" applyNumberFormat="1" applyFont="1" applyFill="1" applyBorder="1" applyAlignment="1">
      <alignment horizontal="right" vertical="center"/>
      <protection/>
    </xf>
    <xf numFmtId="0" fontId="20" fillId="0" borderId="33" xfId="54" applyFont="1" applyFill="1" applyBorder="1" applyAlignment="1">
      <alignment vertical="center" wrapText="1"/>
      <protection/>
    </xf>
    <xf numFmtId="216" fontId="19" fillId="0" borderId="16" xfId="54" applyNumberFormat="1" applyFont="1" applyFill="1" applyBorder="1" applyAlignment="1" quotePrefix="1">
      <alignment horizontal="right"/>
      <protection/>
    </xf>
    <xf numFmtId="196" fontId="15" fillId="0" borderId="16" xfId="54" applyNumberFormat="1" applyFont="1" applyFill="1" applyBorder="1" applyAlignment="1">
      <alignment horizontal="right"/>
      <protection/>
    </xf>
    <xf numFmtId="216" fontId="21" fillId="0" borderId="35" xfId="54" applyNumberFormat="1" applyFont="1" applyFill="1" applyBorder="1" applyAlignment="1" quotePrefix="1">
      <alignment horizontal="right" vertical="top"/>
      <protection/>
    </xf>
    <xf numFmtId="0" fontId="15" fillId="0" borderId="33" xfId="54" applyFont="1" applyFill="1" applyBorder="1" applyAlignment="1">
      <alignment vertical="top" wrapText="1"/>
      <protection/>
    </xf>
    <xf numFmtId="216" fontId="21" fillId="0" borderId="32" xfId="54" applyNumberFormat="1" applyFont="1" applyFill="1" applyBorder="1" applyAlignment="1" quotePrefix="1">
      <alignment horizontal="right" vertical="top"/>
      <protection/>
    </xf>
    <xf numFmtId="0" fontId="15" fillId="0" borderId="0" xfId="54" applyFont="1" applyFill="1" applyBorder="1" applyAlignment="1">
      <alignment vertical="top" wrapText="1"/>
      <protection/>
    </xf>
    <xf numFmtId="216" fontId="21" fillId="0" borderId="34" xfId="54" applyNumberFormat="1" applyFont="1" applyFill="1" applyBorder="1" applyAlignment="1" quotePrefix="1">
      <alignment horizontal="right" vertical="top"/>
      <protection/>
    </xf>
    <xf numFmtId="0" fontId="15" fillId="0" borderId="21" xfId="54" applyFont="1" applyFill="1" applyBorder="1" applyAlignment="1">
      <alignment vertical="top" wrapText="1"/>
      <protection/>
    </xf>
    <xf numFmtId="216" fontId="21" fillId="0" borderId="41" xfId="54" applyNumberFormat="1" applyFont="1" applyFill="1" applyBorder="1" applyAlignment="1" quotePrefix="1">
      <alignment horizontal="right" vertical="center"/>
      <protection/>
    </xf>
    <xf numFmtId="196" fontId="15" fillId="0" borderId="0" xfId="54" applyNumberFormat="1" applyFont="1" applyFill="1" applyBorder="1" applyAlignment="1">
      <alignment vertical="center"/>
      <protection/>
    </xf>
    <xf numFmtId="218" fontId="18" fillId="0" borderId="16" xfId="54" applyNumberFormat="1" applyFont="1" applyFill="1" applyBorder="1" applyAlignment="1" quotePrefix="1">
      <alignment horizontal="right" vertical="center"/>
      <protection/>
    </xf>
    <xf numFmtId="218" fontId="18" fillId="0" borderId="20" xfId="54" applyNumberFormat="1" applyFont="1" applyFill="1" applyBorder="1" applyAlignment="1" quotePrefix="1">
      <alignment horizontal="right" vertical="center"/>
      <protection/>
    </xf>
    <xf numFmtId="218" fontId="18" fillId="0" borderId="10" xfId="54" applyNumberFormat="1" applyFont="1" applyFill="1" applyBorder="1" applyAlignment="1">
      <alignment horizontal="right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216" fontId="15" fillId="0" borderId="16" xfId="54" applyNumberFormat="1" applyFont="1" applyFill="1" applyBorder="1" applyAlignment="1">
      <alignment horizontal="right" vertical="center"/>
      <protection/>
    </xf>
    <xf numFmtId="0" fontId="20" fillId="0" borderId="37" xfId="54" applyFont="1" applyFill="1" applyBorder="1" applyAlignment="1">
      <alignment horizontal="left" vertical="center" wrapText="1"/>
      <protection/>
    </xf>
    <xf numFmtId="0" fontId="21" fillId="0" borderId="0" xfId="54" applyFont="1" applyFill="1" applyBorder="1" applyAlignment="1">
      <alignment horizontal="left" vertical="center" wrapText="1"/>
      <protection/>
    </xf>
    <xf numFmtId="0" fontId="15" fillId="0" borderId="24" xfId="54" applyFont="1" applyFill="1" applyBorder="1" applyAlignment="1">
      <alignment horizontal="center" vertical="center" wrapText="1"/>
      <protection/>
    </xf>
    <xf numFmtId="216" fontId="18" fillId="0" borderId="10" xfId="54" applyNumberFormat="1" applyFont="1" applyFill="1" applyBorder="1" applyAlignment="1" quotePrefix="1">
      <alignment horizontal="center" vertical="center"/>
      <protection/>
    </xf>
    <xf numFmtId="216" fontId="20" fillId="0" borderId="10" xfId="54" applyNumberFormat="1" applyFont="1" applyFill="1" applyBorder="1" applyAlignment="1" quotePrefix="1">
      <alignment horizontal="center" vertical="center"/>
      <protection/>
    </xf>
    <xf numFmtId="0" fontId="15" fillId="0" borderId="16" xfId="54" applyFont="1" applyFill="1" applyBorder="1" applyAlignment="1">
      <alignment vertical="center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 quotePrefix="1">
      <alignment horizontal="center"/>
      <protection/>
    </xf>
    <xf numFmtId="216" fontId="21" fillId="0" borderId="35" xfId="54" applyNumberFormat="1" applyFont="1" applyFill="1" applyBorder="1" applyAlignment="1">
      <alignment horizontal="right" vertical="center"/>
      <protection/>
    </xf>
    <xf numFmtId="0" fontId="20" fillId="0" borderId="24" xfId="54" applyFont="1" applyFill="1" applyBorder="1" applyAlignment="1">
      <alignment horizontal="left" vertical="center" wrapText="1"/>
      <protection/>
    </xf>
    <xf numFmtId="216" fontId="18" fillId="0" borderId="24" xfId="54" applyNumberFormat="1" applyFont="1" applyFill="1" applyBorder="1" applyAlignment="1" quotePrefix="1">
      <alignment horizontal="right" vertical="center"/>
      <protection/>
    </xf>
    <xf numFmtId="216" fontId="21" fillId="0" borderId="10" xfId="54" applyNumberFormat="1" applyFont="1" applyFill="1" applyBorder="1" applyAlignment="1" quotePrefix="1">
      <alignment horizontal="right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5" fillId="0" borderId="40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216" fontId="21" fillId="0" borderId="43" xfId="54" applyNumberFormat="1" applyFont="1" applyFill="1" applyBorder="1" applyAlignment="1" quotePrefix="1">
      <alignment horizontal="right" vertical="center"/>
      <protection/>
    </xf>
    <xf numFmtId="0" fontId="15" fillId="0" borderId="44" xfId="54" applyFont="1" applyFill="1" applyBorder="1" applyAlignment="1">
      <alignment horizontal="left" vertical="center" wrapText="1"/>
      <protection/>
    </xf>
    <xf numFmtId="3" fontId="15" fillId="0" borderId="45" xfId="57" applyNumberFormat="1" applyFont="1" applyBorder="1" applyAlignment="1" applyProtection="1">
      <alignment vertical="center"/>
      <protection locked="0"/>
    </xf>
    <xf numFmtId="216" fontId="21" fillId="0" borderId="32" xfId="54" applyNumberFormat="1" applyFont="1" applyFill="1" applyBorder="1" applyAlignment="1" quotePrefix="1">
      <alignment horizontal="right"/>
      <protection/>
    </xf>
    <xf numFmtId="216" fontId="21" fillId="0" borderId="46" xfId="54" applyNumberFormat="1" applyFont="1" applyFill="1" applyBorder="1" applyAlignment="1" quotePrefix="1">
      <alignment horizontal="right" vertical="center"/>
      <protection/>
    </xf>
    <xf numFmtId="0" fontId="15" fillId="0" borderId="47" xfId="54" applyFont="1" applyFill="1" applyBorder="1" applyAlignment="1">
      <alignment horizontal="left" vertical="center" wrapText="1"/>
      <protection/>
    </xf>
    <xf numFmtId="216" fontId="21" fillId="0" borderId="46" xfId="54" applyNumberFormat="1" applyFont="1" applyFill="1" applyBorder="1" applyAlignment="1" quotePrefix="1">
      <alignment horizontal="right"/>
      <protection/>
    </xf>
    <xf numFmtId="196" fontId="18" fillId="0" borderId="20" xfId="54" applyNumberFormat="1" applyFont="1" applyFill="1" applyBorder="1" applyAlignment="1">
      <alignment horizontal="right" vertical="center"/>
      <protection/>
    </xf>
    <xf numFmtId="196" fontId="18" fillId="0" borderId="10" xfId="5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8" fillId="18" borderId="30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48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49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vertical="center"/>
      <protection/>
    </xf>
    <xf numFmtId="0" fontId="15" fillId="0" borderId="31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23" fillId="0" borderId="0" xfId="51" applyFont="1" applyAlignment="1">
      <alignment vertical="center"/>
      <protection/>
    </xf>
    <xf numFmtId="0" fontId="23" fillId="14" borderId="0" xfId="51" applyFont="1" applyFill="1" applyAlignment="1">
      <alignment vertical="center"/>
      <protection/>
    </xf>
    <xf numFmtId="0" fontId="23" fillId="19" borderId="0" xfId="51" applyFont="1" applyFill="1" applyAlignment="1">
      <alignment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 locked="0"/>
    </xf>
    <xf numFmtId="3" fontId="22" fillId="0" borderId="41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 locked="0"/>
    </xf>
    <xf numFmtId="0" fontId="15" fillId="0" borderId="32" xfId="54" applyNumberFormat="1" applyFont="1" applyFill="1" applyBorder="1" applyAlignment="1" quotePrefix="1">
      <alignment horizontal="right"/>
      <protection/>
    </xf>
    <xf numFmtId="0" fontId="15" fillId="0" borderId="49" xfId="54" applyNumberFormat="1" applyFont="1" applyFill="1" applyBorder="1" applyAlignment="1" quotePrefix="1">
      <alignment horizontal="right"/>
      <protection/>
    </xf>
    <xf numFmtId="0" fontId="22" fillId="0" borderId="49" xfId="54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4" applyNumberFormat="1" applyFont="1" applyFill="1" applyAlignment="1">
      <alignment horizontal="right"/>
      <protection/>
    </xf>
    <xf numFmtId="196" fontId="19" fillId="0" borderId="0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15" fillId="0" borderId="0" xfId="54" applyNumberFormat="1" applyFont="1" applyFill="1" applyAlignment="1">
      <alignment horizontal="right"/>
      <protection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196" fontId="15" fillId="0" borderId="0" xfId="54" applyNumberFormat="1" applyFont="1" applyFill="1" applyProtection="1">
      <alignment/>
      <protection locked="0"/>
    </xf>
    <xf numFmtId="196" fontId="15" fillId="0" borderId="0" xfId="54" applyNumberFormat="1" applyFont="1" applyFill="1">
      <alignment/>
      <protection/>
    </xf>
    <xf numFmtId="196" fontId="15" fillId="0" borderId="0" xfId="54" applyNumberFormat="1" applyFont="1" applyFill="1" applyBorder="1">
      <alignment/>
      <protection/>
    </xf>
    <xf numFmtId="196" fontId="18" fillId="0" borderId="0" xfId="54" applyNumberFormat="1" applyFont="1" applyFill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4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0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28" xfId="51" applyFont="1" applyBorder="1" applyAlignment="1">
      <alignment horizontal="center" vertical="center" wrapText="1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6" xfId="51" applyFont="1" applyBorder="1" applyAlignment="1" quotePrefix="1">
      <alignment horizontal="center" vertical="center" wrapText="1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19" xfId="51" applyNumberFormat="1" applyFont="1" applyBorder="1" applyAlignment="1" quotePrefix="1">
      <alignment horizontal="center" vertical="center"/>
      <protection/>
    </xf>
    <xf numFmtId="0" fontId="44" fillId="21" borderId="19" xfId="51" applyFont="1" applyFill="1" applyBorder="1" applyAlignment="1" quotePrefix="1">
      <alignment horizontal="center" vertical="center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49" xfId="51" applyFont="1" applyBorder="1" applyAlignment="1">
      <alignment horizontal="center" vertical="center" wrapText="1"/>
      <protection/>
    </xf>
    <xf numFmtId="3" fontId="15" fillId="0" borderId="15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3" fontId="15" fillId="0" borderId="49" xfId="51" applyNumberFormat="1" applyFont="1" applyBorder="1" applyAlignment="1" applyProtection="1">
      <alignment horizontal="right" vertical="center"/>
      <protection/>
    </xf>
    <xf numFmtId="0" fontId="48" fillId="14" borderId="15" xfId="51" applyFont="1" applyFill="1" applyBorder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0" fontId="48" fillId="14" borderId="19" xfId="51" applyFont="1" applyFill="1" applyBorder="1" applyAlignment="1">
      <alignment vertical="center"/>
      <protection/>
    </xf>
    <xf numFmtId="3" fontId="22" fillId="0" borderId="55" xfId="51" applyNumberFormat="1" applyFont="1" applyFill="1" applyBorder="1" applyAlignment="1" applyProtection="1">
      <alignment vertical="center"/>
      <protection/>
    </xf>
    <xf numFmtId="3" fontId="22" fillId="0" borderId="56" xfId="51" applyNumberFormat="1" applyFont="1" applyFill="1" applyBorder="1" applyAlignment="1" applyProtection="1">
      <alignment vertical="center"/>
      <protection/>
    </xf>
    <xf numFmtId="3" fontId="22" fillId="22" borderId="55" xfId="51" applyNumberFormat="1" applyFont="1" applyFill="1" applyBorder="1" applyAlignment="1" applyProtection="1">
      <alignment vertical="center"/>
      <protection/>
    </xf>
    <xf numFmtId="3" fontId="48" fillId="14" borderId="19" xfId="51" applyNumberFormat="1" applyFont="1" applyFill="1" applyBorder="1" applyAlignment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22" borderId="57" xfId="51" applyNumberFormat="1" applyFont="1" applyFill="1" applyBorder="1" applyAlignment="1" applyProtection="1">
      <alignment horizontal="right" vertical="center"/>
      <protection/>
    </xf>
    <xf numFmtId="3" fontId="22" fillId="0" borderId="52" xfId="51" applyNumberFormat="1" applyFont="1" applyBorder="1" applyAlignment="1" applyProtection="1">
      <alignment horizontal="right" vertical="center"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/>
    </xf>
    <xf numFmtId="3" fontId="22" fillId="0" borderId="41" xfId="51" applyNumberFormat="1" applyFont="1" applyFill="1" applyBorder="1" applyAlignment="1" applyProtection="1">
      <alignment horizontal="right" vertical="center"/>
      <protection/>
    </xf>
    <xf numFmtId="3" fontId="22" fillId="22" borderId="57" xfId="51" applyNumberFormat="1" applyFont="1" applyFill="1" applyBorder="1" applyAlignment="1" applyProtection="1">
      <alignment horizontal="right" vertical="center"/>
      <protection/>
    </xf>
    <xf numFmtId="3" fontId="15" fillId="22" borderId="41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3" xfId="51" applyFont="1" applyFill="1" applyBorder="1" applyAlignment="1">
      <alignment vertical="center" wrapText="1"/>
      <protection/>
    </xf>
    <xf numFmtId="0" fontId="20" fillId="0" borderId="40" xfId="51" applyFont="1" applyFill="1" applyBorder="1" applyAlignment="1">
      <alignment vertical="center" wrapText="1"/>
      <protection/>
    </xf>
    <xf numFmtId="0" fontId="20" fillId="0" borderId="42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3" fontId="15" fillId="0" borderId="51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1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57" xfId="51" applyNumberFormat="1" applyFont="1" applyFill="1" applyBorder="1" applyAlignment="1" applyProtection="1">
      <alignment horizontal="right"/>
      <protection/>
    </xf>
    <xf numFmtId="3" fontId="22" fillId="0" borderId="41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57" xfId="51" applyNumberFormat="1" applyFont="1" applyFill="1" applyBorder="1" applyAlignment="1" applyProtection="1">
      <alignment horizontal="right"/>
      <protection/>
    </xf>
    <xf numFmtId="3" fontId="15" fillId="0" borderId="41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58" xfId="51" applyNumberFormat="1" applyFont="1" applyFill="1" applyBorder="1" applyAlignment="1" applyProtection="1">
      <alignment horizontal="right" vertical="center"/>
      <protection/>
    </xf>
    <xf numFmtId="3" fontId="15" fillId="22" borderId="35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6" xfId="54" applyNumberFormat="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vertical="center"/>
      <protection/>
    </xf>
    <xf numFmtId="0" fontId="18" fillId="0" borderId="33" xfId="51" applyFont="1" applyFill="1" applyBorder="1" applyAlignment="1">
      <alignment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/>
    </xf>
    <xf numFmtId="3" fontId="15" fillId="0" borderId="26" xfId="51" applyNumberFormat="1" applyFont="1" applyFill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0" fontId="15" fillId="0" borderId="61" xfId="51" applyFont="1" applyFill="1" applyBorder="1" applyAlignment="1">
      <alignment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49" xfId="51" applyNumberFormat="1" applyFont="1" applyFill="1" applyBorder="1" applyAlignment="1" applyProtection="1">
      <alignment horizontal="right" vertical="center"/>
      <protection/>
    </xf>
    <xf numFmtId="0" fontId="15" fillId="0" borderId="62" xfId="51" applyFont="1" applyFill="1" applyBorder="1" applyAlignment="1">
      <alignment vertical="center"/>
      <protection/>
    </xf>
    <xf numFmtId="0" fontId="18" fillId="0" borderId="21" xfId="51" applyFont="1" applyFill="1" applyBorder="1" applyAlignment="1">
      <alignment vertical="center" wrapText="1"/>
      <protection/>
    </xf>
    <xf numFmtId="3" fontId="15" fillId="0" borderId="20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0" borderId="63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64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6" xfId="51" applyFont="1" applyBorder="1" applyAlignment="1" quotePrefix="1">
      <alignment horizontal="center" vertical="center"/>
      <protection/>
    </xf>
    <xf numFmtId="0" fontId="15" fillId="0" borderId="20" xfId="51" applyFont="1" applyBorder="1" applyAlignment="1">
      <alignment vertical="center"/>
      <protection/>
    </xf>
    <xf numFmtId="3" fontId="15" fillId="0" borderId="19" xfId="51" applyNumberFormat="1" applyFont="1" applyBorder="1" applyAlignment="1">
      <alignment horizontal="right" vertical="center"/>
      <protection/>
    </xf>
    <xf numFmtId="0" fontId="15" fillId="0" borderId="24" xfId="51" applyFont="1" applyBorder="1" applyAlignment="1">
      <alignment vertical="center" wrapText="1"/>
      <protection/>
    </xf>
    <xf numFmtId="3" fontId="15" fillId="0" borderId="24" xfId="51" applyNumberFormat="1" applyFont="1" applyBorder="1" applyAlignment="1">
      <alignment horizontal="right" vertical="center"/>
      <protection/>
    </xf>
    <xf numFmtId="3" fontId="15" fillId="0" borderId="31" xfId="51" applyNumberFormat="1" applyFont="1" applyBorder="1" applyAlignment="1">
      <alignment horizontal="right" vertical="center"/>
      <protection/>
    </xf>
    <xf numFmtId="0" fontId="15" fillId="0" borderId="20" xfId="51" applyFont="1" applyBorder="1" applyAlignment="1">
      <alignment vertical="center" wrapText="1"/>
      <protection/>
    </xf>
    <xf numFmtId="3" fontId="22" fillId="0" borderId="50" xfId="51" applyNumberFormat="1" applyFont="1" applyBorder="1" applyAlignment="1">
      <alignment vertical="center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45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45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0" xfId="51" applyNumberFormat="1" applyFont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19" fillId="20" borderId="0" xfId="54" applyFont="1" applyFill="1" applyBorder="1" applyAlignment="1">
      <alignment horizontal="right"/>
      <protection/>
    </xf>
    <xf numFmtId="3" fontId="22" fillId="0" borderId="65" xfId="51" applyNumberFormat="1" applyFont="1" applyBorder="1" applyAlignment="1" applyProtection="1">
      <alignment vertical="center"/>
      <protection locked="0"/>
    </xf>
    <xf numFmtId="3" fontId="22" fillId="0" borderId="45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0" fontId="15" fillId="0" borderId="24" xfId="51" applyFont="1" applyBorder="1" applyAlignment="1" quotePrefix="1">
      <alignment horizontal="left" vertical="center"/>
      <protection/>
    </xf>
    <xf numFmtId="0" fontId="15" fillId="0" borderId="24" xfId="51" applyFont="1" applyBorder="1" applyAlignment="1" quotePrefix="1">
      <alignment horizontal="left" vertical="center" wrapText="1"/>
      <protection/>
    </xf>
    <xf numFmtId="196" fontId="15" fillId="0" borderId="54" xfId="51" applyNumberFormat="1" applyFont="1" applyBorder="1" applyAlignment="1" quotePrefix="1">
      <alignment horizontal="center" vertical="center"/>
      <protection/>
    </xf>
    <xf numFmtId="196" fontId="15" fillId="0" borderId="19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3" fontId="15" fillId="0" borderId="15" xfId="51" applyNumberFormat="1" applyFont="1" applyBorder="1" applyAlignment="1">
      <alignment horizontal="right" vertical="center"/>
      <protection/>
    </xf>
    <xf numFmtId="3" fontId="22" fillId="0" borderId="65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4" applyNumberFormat="1" applyFont="1" applyFill="1" applyBorder="1">
      <alignment/>
      <protection/>
    </xf>
    <xf numFmtId="196" fontId="22" fillId="0" borderId="0" xfId="54" applyNumberFormat="1" applyFont="1" applyFill="1" applyBorder="1" applyProtection="1">
      <alignment/>
      <protection locked="0"/>
    </xf>
    <xf numFmtId="196" fontId="22" fillId="0" borderId="0" xfId="54" applyNumberFormat="1" applyFont="1" applyFill="1">
      <alignment/>
      <protection/>
    </xf>
    <xf numFmtId="196" fontId="22" fillId="0" borderId="0" xfId="54" applyNumberFormat="1" applyFont="1" applyFill="1" applyProtection="1">
      <alignment/>
      <protection locked="0"/>
    </xf>
    <xf numFmtId="196" fontId="19" fillId="0" borderId="0" xfId="54" applyNumberFormat="1" applyFont="1" applyFill="1">
      <alignment/>
      <protection/>
    </xf>
    <xf numFmtId="0" fontId="15" fillId="0" borderId="0" xfId="54" applyNumberFormat="1" applyFont="1" applyFill="1" applyBorder="1" applyAlignment="1">
      <alignment horizontal="right"/>
      <protection/>
    </xf>
    <xf numFmtId="196" fontId="15" fillId="0" borderId="0" xfId="54" applyNumberFormat="1" applyFont="1" applyFill="1" applyBorder="1">
      <alignment/>
      <protection/>
    </xf>
    <xf numFmtId="196" fontId="15" fillId="0" borderId="0" xfId="54" applyNumberFormat="1" applyFont="1" applyFill="1" applyBorder="1" applyProtection="1">
      <alignment/>
      <protection locked="0"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3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18" fillId="0" borderId="0" xfId="51" applyFont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0" fontId="43" fillId="0" borderId="28" xfId="51" applyFont="1" applyFill="1" applyBorder="1" applyAlignment="1">
      <alignment vertical="center"/>
      <protection/>
    </xf>
    <xf numFmtId="0" fontId="43" fillId="0" borderId="48" xfId="51" applyFont="1" applyFill="1" applyBorder="1" applyAlignment="1">
      <alignment vertical="center"/>
      <protection/>
    </xf>
    <xf numFmtId="0" fontId="36" fillId="0" borderId="31" xfId="51" applyFont="1" applyFill="1" applyBorder="1" applyAlignment="1">
      <alignment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44" fillId="21" borderId="15" xfId="51" applyFont="1" applyFill="1" applyBorder="1" applyAlignment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3" fontId="15" fillId="0" borderId="15" xfId="51" applyNumberFormat="1" applyFont="1" applyFill="1" applyBorder="1" applyAlignment="1">
      <alignment horizontal="right" vertical="center"/>
      <protection/>
    </xf>
    <xf numFmtId="3" fontId="15" fillId="0" borderId="15" xfId="51" applyNumberFormat="1" applyFont="1" applyFill="1" applyBorder="1" applyAlignment="1" applyProtection="1">
      <alignment horizontal="right" vertical="center"/>
      <protection/>
    </xf>
    <xf numFmtId="0" fontId="47" fillId="14" borderId="15" xfId="51" applyFont="1" applyFill="1" applyBorder="1" applyAlignment="1">
      <alignment vertical="center" wrapText="1"/>
      <protection/>
    </xf>
    <xf numFmtId="0" fontId="18" fillId="0" borderId="16" xfId="51" applyFont="1" applyFill="1" applyBorder="1" applyAlignment="1" applyProtection="1">
      <alignment vertical="center"/>
      <protection locked="0"/>
    </xf>
    <xf numFmtId="3" fontId="15" fillId="19" borderId="15" xfId="51" applyNumberFormat="1" applyFont="1" applyFill="1" applyBorder="1" applyAlignment="1" applyProtection="1">
      <alignment horizontal="right" vertical="center"/>
      <protection/>
    </xf>
    <xf numFmtId="3" fontId="22" fillId="0" borderId="65" xfId="51" applyNumberFormat="1" applyFont="1" applyBorder="1" applyAlignment="1" applyProtection="1">
      <alignment vertical="center"/>
      <protection/>
    </xf>
    <xf numFmtId="3" fontId="22" fillId="0" borderId="66" xfId="51" applyNumberFormat="1" applyFont="1" applyFill="1" applyBorder="1" applyAlignment="1" applyProtection="1">
      <alignment vertical="center"/>
      <protection/>
    </xf>
    <xf numFmtId="3" fontId="22" fillId="0" borderId="65" xfId="51" applyNumberFormat="1" applyFont="1" applyFill="1" applyBorder="1" applyAlignment="1" applyProtection="1">
      <alignment vertical="center"/>
      <protection/>
    </xf>
    <xf numFmtId="3" fontId="22" fillId="22" borderId="56" xfId="51" applyNumberFormat="1" applyFont="1" applyFill="1" applyBorder="1" applyAlignment="1" applyProtection="1">
      <alignment vertical="center"/>
      <protection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22" fillId="22" borderId="65" xfId="51" applyNumberFormat="1" applyFont="1" applyFill="1" applyBorder="1" applyAlignment="1" applyProtection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/>
    </xf>
    <xf numFmtId="3" fontId="15" fillId="22" borderId="45" xfId="51" applyNumberFormat="1" applyFont="1" applyFill="1" applyBorder="1" applyAlignment="1" applyProtection="1">
      <alignment horizontal="right" vertical="center"/>
      <protection/>
    </xf>
    <xf numFmtId="3" fontId="22" fillId="0" borderId="67" xfId="51" applyNumberFormat="1" applyFont="1" applyFill="1" applyBorder="1" applyAlignment="1" applyProtection="1">
      <alignment horizontal="right" vertical="center"/>
      <protection/>
    </xf>
    <xf numFmtId="3" fontId="22" fillId="0" borderId="45" xfId="51" applyNumberFormat="1" applyFont="1" applyFill="1" applyBorder="1" applyAlignment="1" applyProtection="1">
      <alignment horizontal="right" vertical="center"/>
      <protection/>
    </xf>
    <xf numFmtId="3" fontId="22" fillId="22" borderId="45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 quotePrefix="1">
      <alignment horizontal="right" vertical="center"/>
      <protection/>
    </xf>
    <xf numFmtId="3" fontId="22" fillId="0" borderId="45" xfId="51" applyNumberFormat="1" applyFont="1" applyBorder="1" applyAlignment="1" applyProtection="1">
      <alignment horizontal="right"/>
      <protection locked="0"/>
    </xf>
    <xf numFmtId="3" fontId="22" fillId="0" borderId="57" xfId="51" applyNumberFormat="1" applyFont="1" applyFill="1" applyBorder="1" applyAlignment="1" applyProtection="1">
      <alignment horizontal="right"/>
      <protection locked="0"/>
    </xf>
    <xf numFmtId="3" fontId="22" fillId="0" borderId="41" xfId="51" applyNumberFormat="1" applyFont="1" applyFill="1" applyBorder="1" applyAlignment="1" applyProtection="1">
      <alignment horizontal="right"/>
      <protection locked="0"/>
    </xf>
    <xf numFmtId="3" fontId="22" fillId="0" borderId="45" xfId="51" applyNumberFormat="1" applyFont="1" applyBorder="1" applyAlignment="1" applyProtection="1">
      <alignment horizontal="right"/>
      <protection/>
    </xf>
    <xf numFmtId="3" fontId="22" fillId="0" borderId="67" xfId="51" applyNumberFormat="1" applyFont="1" applyFill="1" applyBorder="1" applyAlignment="1" applyProtection="1">
      <alignment horizontal="right"/>
      <protection/>
    </xf>
    <xf numFmtId="3" fontId="22" fillId="0" borderId="45" xfId="51" applyNumberFormat="1" applyFont="1" applyFill="1" applyBorder="1" applyAlignment="1" applyProtection="1">
      <alignment horizontal="right"/>
      <protection/>
    </xf>
    <xf numFmtId="3" fontId="15" fillId="0" borderId="45" xfId="51" applyNumberFormat="1" applyFont="1" applyBorder="1" applyAlignment="1" applyProtection="1">
      <alignment horizontal="right"/>
      <protection locked="0"/>
    </xf>
    <xf numFmtId="3" fontId="15" fillId="0" borderId="57" xfId="51" applyNumberFormat="1" applyFont="1" applyFill="1" applyBorder="1" applyAlignment="1" applyProtection="1">
      <alignment horizontal="right"/>
      <protection locked="0"/>
    </xf>
    <xf numFmtId="3" fontId="15" fillId="0" borderId="41" xfId="51" applyNumberFormat="1" applyFont="1" applyFill="1" applyBorder="1" applyAlignment="1" applyProtection="1">
      <alignment horizontal="right"/>
      <protection locked="0"/>
    </xf>
    <xf numFmtId="3" fontId="15" fillId="22" borderId="53" xfId="51" applyNumberFormat="1" applyFont="1" applyFill="1" applyBorder="1" applyAlignment="1" applyProtection="1">
      <alignment horizontal="right" vertical="center"/>
      <protection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 locked="0"/>
    </xf>
    <xf numFmtId="218" fontId="19" fillId="0" borderId="57" xfId="54" applyNumberFormat="1" applyFont="1" applyFill="1" applyBorder="1" applyAlignment="1" quotePrefix="1">
      <alignment horizontal="right" vertical="center"/>
      <protection/>
    </xf>
    <xf numFmtId="0" fontId="54" fillId="19" borderId="0" xfId="51" applyFont="1" applyFill="1" applyAlignment="1">
      <alignment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54" applyFont="1" applyFill="1" applyBorder="1" applyAlignment="1">
      <alignment horizontal="left" vertical="center" wrapText="1"/>
      <protection/>
    </xf>
    <xf numFmtId="0" fontId="15" fillId="0" borderId="62" xfId="54" applyFont="1" applyFill="1" applyBorder="1" applyAlignment="1">
      <alignment horizontal="left" vertical="center" wrapText="1"/>
      <protection/>
    </xf>
    <xf numFmtId="0" fontId="15" fillId="16" borderId="68" xfId="54" applyFont="1" applyFill="1" applyBorder="1" applyAlignment="1">
      <alignment horizontal="left" wrapText="1"/>
      <protection/>
    </xf>
    <xf numFmtId="0" fontId="15" fillId="16" borderId="69" xfId="54" applyFont="1" applyFill="1" applyBorder="1" applyAlignment="1">
      <alignment horizontal="left" wrapText="1"/>
      <protection/>
    </xf>
    <xf numFmtId="0" fontId="15" fillId="16" borderId="70" xfId="54" applyFont="1" applyFill="1" applyBorder="1" applyAlignment="1">
      <alignment horizontal="left" wrapText="1"/>
      <protection/>
    </xf>
    <xf numFmtId="3" fontId="22" fillId="0" borderId="23" xfId="51" applyNumberFormat="1" applyFont="1" applyBorder="1" applyAlignment="1">
      <alignment horizontal="right" vertical="center"/>
      <protection/>
    </xf>
    <xf numFmtId="3" fontId="15" fillId="0" borderId="22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 locked="0"/>
    </xf>
    <xf numFmtId="3" fontId="15" fillId="0" borderId="52" xfId="51" applyNumberFormat="1" applyFont="1" applyFill="1" applyBorder="1" applyAlignment="1" applyProtection="1">
      <alignment horizontal="right" vertical="center"/>
      <protection locked="0"/>
    </xf>
    <xf numFmtId="3" fontId="22" fillId="0" borderId="52" xfId="51" applyNumberFormat="1" applyFont="1" applyBorder="1" applyAlignment="1" applyProtection="1">
      <alignment horizontal="right" vertical="center"/>
      <protection locked="0"/>
    </xf>
    <xf numFmtId="0" fontId="15" fillId="0" borderId="33" xfId="54" applyFont="1" applyFill="1" applyBorder="1" applyAlignment="1">
      <alignment horizontal="left"/>
      <protection/>
    </xf>
    <xf numFmtId="0" fontId="15" fillId="0" borderId="21" xfId="54" applyFont="1" applyFill="1" applyBorder="1" applyAlignment="1">
      <alignment horizontal="left"/>
      <protection/>
    </xf>
    <xf numFmtId="0" fontId="15" fillId="0" borderId="21" xfId="54" applyFont="1" applyFill="1" applyBorder="1">
      <alignment/>
      <protection/>
    </xf>
    <xf numFmtId="3" fontId="22" fillId="0" borderId="71" xfId="51" applyNumberFormat="1" applyFont="1" applyBorder="1" applyAlignment="1" applyProtection="1">
      <alignment horizontal="right" vertical="center"/>
      <protection/>
    </xf>
    <xf numFmtId="0" fontId="20" fillId="0" borderId="72" xfId="54" applyFont="1" applyFill="1" applyBorder="1" applyAlignment="1">
      <alignment horizontal="left"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 locked="0"/>
    </xf>
    <xf numFmtId="0" fontId="26" fillId="0" borderId="33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wrapText="1"/>
      <protection/>
    </xf>
    <xf numFmtId="0" fontId="27" fillId="0" borderId="0" xfId="54" applyFont="1" applyFill="1" applyBorder="1" applyAlignment="1">
      <alignment wrapText="1"/>
      <protection/>
    </xf>
    <xf numFmtId="0" fontId="26" fillId="0" borderId="21" xfId="54" applyFont="1" applyFill="1" applyBorder="1" applyAlignment="1">
      <alignment wrapText="1"/>
      <protection/>
    </xf>
    <xf numFmtId="3" fontId="15" fillId="0" borderId="22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horizontal="right" vertical="center"/>
      <protection/>
    </xf>
    <xf numFmtId="0" fontId="15" fillId="0" borderId="33" xfId="51" applyFont="1" applyFill="1" applyBorder="1" applyAlignment="1">
      <alignment vertical="center" wrapText="1"/>
      <protection/>
    </xf>
    <xf numFmtId="0" fontId="15" fillId="0" borderId="40" xfId="51" applyFont="1" applyFill="1" applyBorder="1" applyAlignment="1">
      <alignment vertical="center" wrapText="1"/>
      <protection/>
    </xf>
    <xf numFmtId="0" fontId="15" fillId="0" borderId="42" xfId="51" applyFont="1" applyFill="1" applyBorder="1" applyAlignment="1">
      <alignment vertical="center" wrapText="1"/>
      <protection/>
    </xf>
    <xf numFmtId="0" fontId="15" fillId="0" borderId="21" xfId="51" applyFont="1" applyFill="1" applyBorder="1" applyAlignment="1">
      <alignment vertical="center" wrapText="1"/>
      <protection/>
    </xf>
    <xf numFmtId="0" fontId="21" fillId="0" borderId="51" xfId="54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71" xfId="51" applyNumberFormat="1" applyFont="1" applyBorder="1" applyAlignment="1">
      <alignment vertical="center"/>
      <protection/>
    </xf>
    <xf numFmtId="3" fontId="22" fillId="0" borderId="52" xfId="51" applyNumberFormat="1" applyFont="1" applyBorder="1" applyAlignment="1" applyProtection="1">
      <alignment vertical="center"/>
      <protection/>
    </xf>
    <xf numFmtId="3" fontId="15" fillId="0" borderId="52" xfId="51" applyNumberFormat="1" applyFont="1" applyBorder="1" applyAlignment="1" applyProtection="1">
      <alignment vertical="center"/>
      <protection locked="0"/>
    </xf>
    <xf numFmtId="3" fontId="15" fillId="0" borderId="11" xfId="51" applyNumberFormat="1" applyFont="1" applyBorder="1" applyAlignment="1">
      <alignment vertical="center"/>
      <protection/>
    </xf>
    <xf numFmtId="3" fontId="22" fillId="0" borderId="73" xfId="51" applyNumberFormat="1" applyFont="1" applyBorder="1" applyAlignment="1" applyProtection="1">
      <alignment vertical="center"/>
      <protection locked="0"/>
    </xf>
    <xf numFmtId="3" fontId="22" fillId="0" borderId="52" xfId="51" applyNumberFormat="1" applyFont="1" applyBorder="1" applyAlignment="1" applyProtection="1">
      <alignment vertical="center"/>
      <protection locked="0"/>
    </xf>
    <xf numFmtId="0" fontId="20" fillId="0" borderId="33" xfId="54" applyFont="1" applyFill="1" applyBorder="1">
      <alignment/>
      <protection/>
    </xf>
    <xf numFmtId="0" fontId="20" fillId="0" borderId="21" xfId="54" applyFont="1" applyFill="1" applyBorder="1">
      <alignment/>
      <protection/>
    </xf>
    <xf numFmtId="0" fontId="15" fillId="0" borderId="0" xfId="54" applyFont="1" applyFill="1" applyBorder="1" applyAlignment="1">
      <alignment horizontal="left" wrapText="1"/>
      <protection/>
    </xf>
    <xf numFmtId="0" fontId="20" fillId="0" borderId="33" xfId="54" applyFont="1" applyFill="1" applyBorder="1" applyAlignment="1">
      <alignment horizontal="left" wrapText="1"/>
      <protection/>
    </xf>
    <xf numFmtId="0" fontId="20" fillId="0" borderId="47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left" wrapText="1"/>
      <protection/>
    </xf>
    <xf numFmtId="0" fontId="20" fillId="0" borderId="21" xfId="54" applyFont="1" applyFill="1" applyBorder="1" applyAlignment="1">
      <alignment horizontal="left" wrapText="1"/>
      <protection/>
    </xf>
    <xf numFmtId="3" fontId="22" fillId="0" borderId="73" xfId="51" applyNumberFormat="1" applyFont="1" applyBorder="1" applyAlignment="1">
      <alignment vertical="center"/>
      <protection/>
    </xf>
    <xf numFmtId="3" fontId="15" fillId="0" borderId="52" xfId="57" applyNumberFormat="1" applyFont="1" applyBorder="1" applyAlignment="1" applyProtection="1">
      <alignment vertical="center"/>
      <protection locked="0"/>
    </xf>
    <xf numFmtId="3" fontId="15" fillId="0" borderId="60" xfId="51" applyNumberFormat="1" applyFont="1" applyBorder="1" applyAlignment="1" applyProtection="1">
      <alignment vertical="center"/>
      <protection locked="0"/>
    </xf>
    <xf numFmtId="3" fontId="22" fillId="0" borderId="73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Border="1" applyAlignment="1" applyProtection="1">
      <alignment horizontal="right"/>
      <protection locked="0"/>
    </xf>
    <xf numFmtId="3" fontId="22" fillId="0" borderId="52" xfId="51" applyNumberFormat="1" applyFont="1" applyBorder="1" applyAlignment="1" applyProtection="1">
      <alignment horizontal="right"/>
      <protection/>
    </xf>
    <xf numFmtId="3" fontId="15" fillId="0" borderId="52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5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/>
    </xf>
    <xf numFmtId="3" fontId="22" fillId="0" borderId="50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1" xfId="51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6" fillId="21" borderId="0" xfId="0" applyNumberFormat="1" applyFont="1" applyFill="1" applyAlignment="1">
      <alignment/>
    </xf>
    <xf numFmtId="1" fontId="15" fillId="0" borderId="19" xfId="51" applyNumberFormat="1" applyFont="1" applyBorder="1" applyAlignment="1">
      <alignment horizontal="center"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2" xfId="54" applyFont="1" applyFill="1" applyBorder="1" applyAlignment="1">
      <alignment horizontal="left" wrapText="1"/>
      <protection/>
    </xf>
    <xf numFmtId="0" fontId="15" fillId="0" borderId="33" xfId="54" applyFont="1" applyFill="1" applyBorder="1" applyAlignment="1" quotePrefix="1">
      <alignment horizontal="left" vertical="center" wrapText="1"/>
      <protection/>
    </xf>
    <xf numFmtId="0" fontId="15" fillId="0" borderId="21" xfId="54" applyFont="1" applyFill="1" applyBorder="1" applyAlignment="1" quotePrefix="1">
      <alignment vertical="center" wrapText="1"/>
      <protection/>
    </xf>
    <xf numFmtId="0" fontId="15" fillId="0" borderId="33" xfId="54" applyFont="1" applyFill="1" applyBorder="1" applyAlignment="1" quotePrefix="1">
      <alignment horizontal="left"/>
      <protection/>
    </xf>
    <xf numFmtId="0" fontId="15" fillId="0" borderId="21" xfId="54" applyFont="1" applyFill="1" applyBorder="1" quotePrefix="1">
      <alignment/>
      <protection/>
    </xf>
    <xf numFmtId="0" fontId="15" fillId="0" borderId="0" xfId="51" applyFont="1" applyAlignment="1">
      <alignment horizontal="right" vertical="center"/>
      <protection/>
    </xf>
    <xf numFmtId="0" fontId="109" fillId="0" borderId="0" xfId="53">
      <alignment/>
      <protection/>
    </xf>
    <xf numFmtId="0" fontId="15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vertical="center" wrapText="1"/>
      <protection/>
    </xf>
    <xf numFmtId="0" fontId="109" fillId="0" borderId="0" xfId="53" applyAlignment="1">
      <alignment/>
      <protection/>
    </xf>
    <xf numFmtId="0" fontId="109" fillId="0" borderId="0" xfId="53" applyFill="1">
      <alignment/>
      <protection/>
    </xf>
    <xf numFmtId="0" fontId="109" fillId="0" borderId="0" xfId="53" quotePrefix="1">
      <alignment/>
      <protection/>
    </xf>
    <xf numFmtId="217" fontId="65" fillId="0" borderId="0" xfId="51" applyNumberFormat="1" applyFont="1" applyBorder="1" applyAlignment="1">
      <alignment horizontal="center"/>
      <protection/>
    </xf>
    <xf numFmtId="217" fontId="109" fillId="0" borderId="0" xfId="53" applyNumberFormat="1" applyBorder="1">
      <alignment/>
      <protection/>
    </xf>
    <xf numFmtId="217" fontId="67" fillId="0" borderId="0" xfId="51" applyNumberFormat="1" applyFont="1" applyBorder="1" applyAlignment="1">
      <alignment horizontal="center"/>
      <protection/>
    </xf>
    <xf numFmtId="217" fontId="44" fillId="4" borderId="0" xfId="51" applyNumberFormat="1" applyFont="1" applyFill="1" applyBorder="1" applyAlignment="1">
      <alignment horizontal="center"/>
      <protection/>
    </xf>
    <xf numFmtId="217" fontId="44" fillId="18" borderId="0" xfId="51" applyNumberFormat="1" applyFont="1" applyFill="1" applyBorder="1" applyAlignment="1">
      <alignment horizontal="center"/>
      <protection/>
    </xf>
    <xf numFmtId="217" fontId="59" fillId="0" borderId="0" xfId="51" applyNumberFormat="1" applyFont="1" applyBorder="1" applyAlignment="1">
      <alignment horizontal="center"/>
      <protection/>
    </xf>
    <xf numFmtId="217" fontId="65" fillId="16" borderId="0" xfId="51" applyNumberFormat="1" applyFont="1" applyFill="1" applyBorder="1" applyAlignment="1">
      <alignment horizontal="center"/>
      <protection/>
    </xf>
    <xf numFmtId="217" fontId="59" fillId="16" borderId="0" xfId="51" applyNumberFormat="1" applyFont="1" applyFill="1" applyBorder="1" applyAlignment="1">
      <alignment horizontal="center"/>
      <protection/>
    </xf>
    <xf numFmtId="0" fontId="109" fillId="0" borderId="0" xfId="53" applyBorder="1">
      <alignment/>
      <protection/>
    </xf>
    <xf numFmtId="217" fontId="60" fillId="16" borderId="0" xfId="51" applyNumberFormat="1" applyFont="1" applyFill="1" applyBorder="1" applyAlignment="1">
      <alignment horizontal="center"/>
      <protection/>
    </xf>
    <xf numFmtId="0" fontId="65" fillId="0" borderId="0" xfId="51" applyNumberFormat="1" applyFont="1" applyBorder="1" applyAlignment="1" quotePrefix="1">
      <alignment horizontal="center"/>
      <protection/>
    </xf>
    <xf numFmtId="0" fontId="65" fillId="0" borderId="0" xfId="51" applyNumberFormat="1" applyFont="1" applyFill="1" applyBorder="1" applyAlignment="1" quotePrefix="1">
      <alignment horizontal="center"/>
      <protection/>
    </xf>
    <xf numFmtId="226" fontId="65" fillId="0" borderId="0" xfId="51" applyNumberFormat="1" applyFont="1" applyFill="1" applyBorder="1" applyAlignment="1" quotePrefix="1">
      <alignment horizontal="center"/>
      <protection/>
    </xf>
    <xf numFmtId="0" fontId="65" fillId="16" borderId="0" xfId="51" applyNumberFormat="1" applyFont="1" applyFill="1" applyBorder="1" applyAlignment="1" quotePrefix="1">
      <alignment horizontal="center"/>
      <protection/>
    </xf>
    <xf numFmtId="0" fontId="20" fillId="0" borderId="71" xfId="54" applyFont="1" applyFill="1" applyBorder="1" applyAlignment="1">
      <alignment vertical="center" wrapText="1"/>
      <protection/>
    </xf>
    <xf numFmtId="0" fontId="20" fillId="0" borderId="71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 quotePrefix="1">
      <alignment horizontal="left" vertical="center" wrapText="1"/>
      <protection/>
    </xf>
    <xf numFmtId="0" fontId="15" fillId="0" borderId="74" xfId="54" applyFont="1" applyFill="1" applyBorder="1" applyAlignment="1">
      <alignment horizontal="left" vertical="center" wrapText="1"/>
      <protection/>
    </xf>
    <xf numFmtId="0" fontId="15" fillId="0" borderId="49" xfId="54" applyFont="1" applyFill="1" applyBorder="1" applyAlignment="1">
      <alignment horizontal="left" vertical="center" wrapText="1"/>
      <protection/>
    </xf>
    <xf numFmtId="0" fontId="20" fillId="0" borderId="49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51" applyNumberFormat="1" applyFont="1" applyBorder="1" applyAlignment="1" applyProtection="1">
      <alignment horizontal="right" vertical="center"/>
      <protection/>
    </xf>
    <xf numFmtId="3" fontId="19" fillId="0" borderId="73" xfId="51" applyNumberFormat="1" applyFont="1" applyBorder="1" applyAlignment="1" applyProtection="1">
      <alignment horizontal="right" vertical="center"/>
      <protection/>
    </xf>
    <xf numFmtId="3" fontId="19" fillId="0" borderId="55" xfId="51" applyNumberFormat="1" applyFont="1" applyFill="1" applyBorder="1" applyAlignment="1" applyProtection="1">
      <alignment vertical="center"/>
      <protection/>
    </xf>
    <xf numFmtId="3" fontId="19" fillId="0" borderId="56" xfId="51" applyNumberFormat="1" applyFont="1" applyFill="1" applyBorder="1" applyAlignment="1" applyProtection="1">
      <alignment vertical="center"/>
      <protection/>
    </xf>
    <xf numFmtId="3" fontId="19" fillId="22" borderId="55" xfId="51" applyNumberFormat="1" applyFont="1" applyFill="1" applyBorder="1" applyAlignment="1" applyProtection="1">
      <alignment vertical="center"/>
      <protection/>
    </xf>
    <xf numFmtId="3" fontId="47" fillId="14" borderId="19" xfId="51" applyNumberFormat="1" applyFont="1" applyFill="1" applyBorder="1" applyAlignment="1">
      <alignment vertical="center"/>
      <protection/>
    </xf>
    <xf numFmtId="3" fontId="19" fillId="0" borderId="22" xfId="51" applyNumberFormat="1" applyFont="1" applyBorder="1" applyAlignment="1" applyProtection="1">
      <alignment horizontal="right" vertical="center"/>
      <protection/>
    </xf>
    <xf numFmtId="3" fontId="19" fillId="0" borderId="52" xfId="51" applyNumberFormat="1" applyFont="1" applyBorder="1" applyAlignment="1" applyProtection="1">
      <alignment horizontal="right" vertical="center"/>
      <protection/>
    </xf>
    <xf numFmtId="3" fontId="19" fillId="0" borderId="57" xfId="51" applyNumberFormat="1" applyFont="1" applyFill="1" applyBorder="1" applyAlignment="1" applyProtection="1">
      <alignment horizontal="right" vertical="center"/>
      <protection/>
    </xf>
    <xf numFmtId="3" fontId="19" fillId="0" borderId="41" xfId="51" applyNumberFormat="1" applyFont="1" applyFill="1" applyBorder="1" applyAlignment="1" applyProtection="1">
      <alignment horizontal="right" vertical="center"/>
      <protection/>
    </xf>
    <xf numFmtId="3" fontId="19" fillId="22" borderId="57" xfId="51" applyNumberFormat="1" applyFont="1" applyFill="1" applyBorder="1" applyAlignment="1" applyProtection="1">
      <alignment horizontal="right" vertical="center"/>
      <protection/>
    </xf>
    <xf numFmtId="0" fontId="18" fillId="18" borderId="16" xfId="0" applyFont="1" applyFill="1" applyBorder="1" applyAlignment="1" applyProtection="1">
      <alignment vertical="center" wrapText="1"/>
      <protection locked="0"/>
    </xf>
    <xf numFmtId="0" fontId="18" fillId="0" borderId="0" xfId="51" applyFont="1" applyAlignment="1">
      <alignment horizontal="center" wrapText="1"/>
      <protection/>
    </xf>
    <xf numFmtId="0" fontId="76" fillId="0" borderId="0" xfId="51" applyFont="1" applyFill="1" applyBorder="1" applyAlignment="1">
      <alignment horizontal="left"/>
      <protection/>
    </xf>
    <xf numFmtId="0" fontId="20" fillId="16" borderId="0" xfId="55" applyFont="1" applyFill="1" applyBorder="1" applyAlignment="1" quotePrefix="1">
      <alignment horizontal="left"/>
      <protection/>
    </xf>
    <xf numFmtId="0" fontId="109" fillId="21" borderId="0" xfId="53" applyFill="1">
      <alignment/>
      <protection/>
    </xf>
    <xf numFmtId="0" fontId="109" fillId="21" borderId="0" xfId="53" applyFill="1" applyAlignment="1">
      <alignment/>
      <protection/>
    </xf>
    <xf numFmtId="1" fontId="59" fillId="4" borderId="75" xfId="51" applyNumberFormat="1" applyFont="1" applyFill="1" applyBorder="1" applyAlignment="1" quotePrefix="1">
      <alignment horizontal="center"/>
      <protection/>
    </xf>
    <xf numFmtId="0" fontId="15" fillId="4" borderId="76" xfId="51" applyFont="1" applyFill="1" applyBorder="1">
      <alignment/>
      <protection/>
    </xf>
    <xf numFmtId="1" fontId="59" fillId="4" borderId="77" xfId="51" applyNumberFormat="1" applyFont="1" applyFill="1" applyBorder="1" applyAlignment="1" quotePrefix="1">
      <alignment horizontal="center"/>
      <protection/>
    </xf>
    <xf numFmtId="0" fontId="15" fillId="4" borderId="78" xfId="51" applyFont="1" applyFill="1" applyBorder="1">
      <alignment/>
      <protection/>
    </xf>
    <xf numFmtId="0" fontId="15" fillId="4" borderId="77" xfId="51" applyFont="1" applyFill="1" applyBorder="1">
      <alignment/>
      <protection/>
    </xf>
    <xf numFmtId="0" fontId="15" fillId="4" borderId="77" xfId="51" applyFont="1" applyFill="1" applyBorder="1" applyAlignment="1" quotePrefix="1">
      <alignment horizontal="left"/>
      <protection/>
    </xf>
    <xf numFmtId="217" fontId="59" fillId="4" borderId="77" xfId="51" applyNumberFormat="1" applyFont="1" applyFill="1" applyBorder="1" applyAlignment="1" quotePrefix="1">
      <alignment horizontal="center"/>
      <protection/>
    </xf>
    <xf numFmtId="217" fontId="60" fillId="4" borderId="77" xfId="51" applyNumberFormat="1" applyFont="1" applyFill="1" applyBorder="1" applyAlignment="1" quotePrefix="1">
      <alignment horizontal="center"/>
      <protection/>
    </xf>
    <xf numFmtId="0" fontId="61" fillId="4" borderId="77" xfId="51" applyFont="1" applyFill="1" applyBorder="1">
      <alignment/>
      <protection/>
    </xf>
    <xf numFmtId="217" fontId="59" fillId="4" borderId="77" xfId="51" applyNumberFormat="1" applyFont="1" applyFill="1" applyBorder="1" applyAlignment="1" quotePrefix="1">
      <alignment horizontal="center" vertical="center"/>
      <protection/>
    </xf>
    <xf numFmtId="0" fontId="26" fillId="4" borderId="77" xfId="51" applyFont="1" applyFill="1" applyBorder="1" applyAlignment="1">
      <alignment wrapText="1"/>
      <protection/>
    </xf>
    <xf numFmtId="217" fontId="59" fillId="4" borderId="77" xfId="51" applyNumberFormat="1" applyFont="1" applyFill="1" applyBorder="1" applyAlignment="1" quotePrefix="1">
      <alignment horizontal="center"/>
      <protection/>
    </xf>
    <xf numFmtId="0" fontId="26" fillId="4" borderId="77" xfId="51" applyFont="1" applyFill="1" applyBorder="1">
      <alignment/>
      <protection/>
    </xf>
    <xf numFmtId="217" fontId="59" fillId="4" borderId="79" xfId="51" applyNumberFormat="1" applyFont="1" applyFill="1" applyBorder="1" applyAlignment="1" quotePrefix="1">
      <alignment horizontal="center"/>
      <protection/>
    </xf>
    <xf numFmtId="0" fontId="15" fillId="4" borderId="79" xfId="51" applyFont="1" applyFill="1" applyBorder="1">
      <alignment/>
      <protection/>
    </xf>
    <xf numFmtId="217" fontId="60" fillId="4" borderId="79" xfId="51" applyNumberFormat="1" applyFont="1" applyFill="1" applyBorder="1" applyAlignment="1" quotePrefix="1">
      <alignment horizontal="center"/>
      <protection/>
    </xf>
    <xf numFmtId="0" fontId="61" fillId="4" borderId="79" xfId="51" applyFont="1" applyFill="1" applyBorder="1">
      <alignment/>
      <protection/>
    </xf>
    <xf numFmtId="217" fontId="59" fillId="4" borderId="80" xfId="51" applyNumberFormat="1" applyFont="1" applyFill="1" applyBorder="1" applyAlignment="1" quotePrefix="1">
      <alignment horizontal="center"/>
      <protection/>
    </xf>
    <xf numFmtId="0" fontId="15" fillId="4" borderId="80" xfId="51" applyFont="1" applyFill="1" applyBorder="1">
      <alignment/>
      <protection/>
    </xf>
    <xf numFmtId="0" fontId="20" fillId="4" borderId="0" xfId="55" applyFont="1" applyFill="1" applyBorder="1" applyAlignment="1" quotePrefix="1">
      <alignment horizontal="left"/>
      <protection/>
    </xf>
    <xf numFmtId="0" fontId="89" fillId="4" borderId="23" xfId="55" applyFont="1" applyFill="1" applyBorder="1">
      <alignment/>
      <protection/>
    </xf>
    <xf numFmtId="217" fontId="44" fillId="4" borderId="52" xfId="51" applyNumberFormat="1" applyFont="1" applyFill="1" applyBorder="1" applyAlignment="1">
      <alignment horizontal="center"/>
      <protection/>
    </xf>
    <xf numFmtId="217" fontId="52" fillId="4" borderId="22" xfId="51" applyNumberFormat="1" applyFont="1" applyFill="1" applyBorder="1" applyAlignment="1">
      <alignment horizontal="left"/>
      <protection/>
    </xf>
    <xf numFmtId="217" fontId="63" fillId="4" borderId="22" xfId="51" applyNumberFormat="1" applyFont="1" applyFill="1" applyBorder="1" applyAlignment="1">
      <alignment horizontal="left"/>
      <protection/>
    </xf>
    <xf numFmtId="217" fontId="65" fillId="4" borderId="81" xfId="51" applyNumberFormat="1" applyFont="1" applyFill="1" applyBorder="1" applyAlignment="1" quotePrefix="1">
      <alignment horizontal="center"/>
      <protection/>
    </xf>
    <xf numFmtId="0" fontId="61" fillId="4" borderId="82" xfId="51" applyFont="1" applyFill="1" applyBorder="1">
      <alignment/>
      <protection/>
    </xf>
    <xf numFmtId="217" fontId="65" fillId="4" borderId="77" xfId="51" applyNumberFormat="1" applyFont="1" applyFill="1" applyBorder="1" applyAlignment="1" quotePrefix="1">
      <alignment horizontal="center"/>
      <protection/>
    </xf>
    <xf numFmtId="0" fontId="61" fillId="4" borderId="78" xfId="51" applyFont="1" applyFill="1" applyBorder="1">
      <alignment/>
      <protection/>
    </xf>
    <xf numFmtId="0" fontId="61" fillId="4" borderId="77" xfId="51" applyFont="1" applyFill="1" applyBorder="1">
      <alignment/>
      <protection/>
    </xf>
    <xf numFmtId="0" fontId="64" fillId="4" borderId="77" xfId="51" applyFont="1" applyFill="1" applyBorder="1">
      <alignment/>
      <protection/>
    </xf>
    <xf numFmtId="0" fontId="61" fillId="4" borderId="77" xfId="51" applyFont="1" applyFill="1" applyBorder="1" applyAlignment="1">
      <alignment horizontal="left"/>
      <protection/>
    </xf>
    <xf numFmtId="217" fontId="65" fillId="4" borderId="77" xfId="51" applyNumberFormat="1" applyFont="1" applyFill="1" applyBorder="1" applyAlignment="1">
      <alignment horizontal="center"/>
      <protection/>
    </xf>
    <xf numFmtId="0" fontId="61" fillId="4" borderId="77" xfId="51" applyFont="1" applyFill="1" applyBorder="1" applyAlignment="1">
      <alignment horizontal="left" wrapText="1"/>
      <protection/>
    </xf>
    <xf numFmtId="217" fontId="67" fillId="4" borderId="79" xfId="51" applyNumberFormat="1" applyFont="1" applyFill="1" applyBorder="1" applyAlignment="1">
      <alignment horizontal="center"/>
      <protection/>
    </xf>
    <xf numFmtId="0" fontId="68" fillId="4" borderId="79" xfId="51" applyFont="1" applyFill="1" applyBorder="1">
      <alignment/>
      <protection/>
    </xf>
    <xf numFmtId="217" fontId="53" fillId="4" borderId="25" xfId="51" applyNumberFormat="1" applyFont="1" applyFill="1" applyBorder="1" applyAlignment="1">
      <alignment horizontal="left"/>
      <protection/>
    </xf>
    <xf numFmtId="217" fontId="65" fillId="4" borderId="81" xfId="51" applyNumberFormat="1" applyFont="1" applyFill="1" applyBorder="1" applyAlignment="1">
      <alignment horizontal="center"/>
      <protection/>
    </xf>
    <xf numFmtId="0" fontId="15" fillId="4" borderId="82" xfId="51" applyFont="1" applyFill="1" applyBorder="1">
      <alignment/>
      <protection/>
    </xf>
    <xf numFmtId="217" fontId="65" fillId="4" borderId="83" xfId="51" applyNumberFormat="1" applyFont="1" applyFill="1" applyBorder="1" applyAlignment="1">
      <alignment horizontal="center"/>
      <protection/>
    </xf>
    <xf numFmtId="0" fontId="26" fillId="4" borderId="83" xfId="51" applyFont="1" applyFill="1" applyBorder="1">
      <alignment/>
      <protection/>
    </xf>
    <xf numFmtId="217" fontId="52" fillId="4" borderId="25" xfId="51" applyNumberFormat="1" applyFont="1" applyFill="1" applyBorder="1" applyAlignment="1">
      <alignment horizontal="left"/>
      <protection/>
    </xf>
    <xf numFmtId="217" fontId="59" fillId="4" borderId="77" xfId="51" applyNumberFormat="1" applyFont="1" applyFill="1" applyBorder="1" applyAlignment="1">
      <alignment horizontal="center"/>
      <protection/>
    </xf>
    <xf numFmtId="217" fontId="59" fillId="4" borderId="83" xfId="51" applyNumberFormat="1" applyFont="1" applyFill="1" applyBorder="1" applyAlignment="1">
      <alignment horizontal="center"/>
      <protection/>
    </xf>
    <xf numFmtId="0" fontId="15" fillId="4" borderId="83" xfId="51" applyFont="1" applyFill="1" applyBorder="1">
      <alignment/>
      <protection/>
    </xf>
    <xf numFmtId="217" fontId="65" fillId="4" borderId="80" xfId="51" applyNumberFormat="1" applyFont="1" applyFill="1" applyBorder="1" applyAlignment="1">
      <alignment horizontal="center"/>
      <protection/>
    </xf>
    <xf numFmtId="0" fontId="26" fillId="4" borderId="80" xfId="51" applyFont="1" applyFill="1" applyBorder="1">
      <alignment/>
      <protection/>
    </xf>
    <xf numFmtId="217" fontId="59" fillId="4" borderId="81" xfId="51" applyNumberFormat="1" applyFont="1" applyFill="1" applyBorder="1" applyAlignment="1">
      <alignment horizontal="center"/>
      <protection/>
    </xf>
    <xf numFmtId="0" fontId="15" fillId="4" borderId="81" xfId="51" applyFont="1" applyFill="1" applyBorder="1">
      <alignment/>
      <protection/>
    </xf>
    <xf numFmtId="217" fontId="65" fillId="4" borderId="79" xfId="51" applyNumberFormat="1" applyFont="1" applyFill="1" applyBorder="1" applyAlignment="1">
      <alignment horizontal="center"/>
      <protection/>
    </xf>
    <xf numFmtId="0" fontId="75" fillId="4" borderId="79" xfId="51" applyFont="1" applyFill="1" applyBorder="1">
      <alignment/>
      <protection/>
    </xf>
    <xf numFmtId="217" fontId="59" fillId="4" borderId="75" xfId="51" applyNumberFormat="1" applyFont="1" applyFill="1" applyBorder="1" applyAlignment="1">
      <alignment horizontal="center"/>
      <protection/>
    </xf>
    <xf numFmtId="0" fontId="15" fillId="4" borderId="75" xfId="51" applyFont="1" applyFill="1" applyBorder="1">
      <alignment/>
      <protection/>
    </xf>
    <xf numFmtId="217" fontId="60" fillId="4" borderId="77" xfId="51" applyNumberFormat="1" applyFont="1" applyFill="1" applyBorder="1" applyAlignment="1">
      <alignment horizontal="center"/>
      <protection/>
    </xf>
    <xf numFmtId="217" fontId="59" fillId="4" borderId="80" xfId="51" applyNumberFormat="1" applyFont="1" applyFill="1" applyBorder="1" applyAlignment="1">
      <alignment horizontal="center"/>
      <protection/>
    </xf>
    <xf numFmtId="0" fontId="15" fillId="4" borderId="80" xfId="51" applyFont="1" applyFill="1" applyBorder="1" applyAlignment="1">
      <alignment horizontal="left" wrapText="1"/>
      <protection/>
    </xf>
    <xf numFmtId="0" fontId="65" fillId="4" borderId="84" xfId="51" applyNumberFormat="1" applyFont="1" applyFill="1" applyBorder="1" applyAlignment="1" quotePrefix="1">
      <alignment horizontal="center"/>
      <protection/>
    </xf>
    <xf numFmtId="0" fontId="36" fillId="4" borderId="84" xfId="51" applyFont="1" applyFill="1" applyBorder="1" applyAlignment="1">
      <alignment horizontal="left"/>
      <protection/>
    </xf>
    <xf numFmtId="0" fontId="65" fillId="4" borderId="77" xfId="51" applyNumberFormat="1" applyFont="1" applyFill="1" applyBorder="1" applyAlignment="1" quotePrefix="1">
      <alignment horizontal="center"/>
      <protection/>
    </xf>
    <xf numFmtId="0" fontId="36" fillId="4" borderId="77" xfId="51" applyFont="1" applyFill="1" applyBorder="1" applyAlignment="1">
      <alignment horizontal="left"/>
      <protection/>
    </xf>
    <xf numFmtId="0" fontId="76" fillId="4" borderId="77" xfId="51" applyFont="1" applyFill="1" applyBorder="1" applyAlignment="1">
      <alignment horizontal="left"/>
      <protection/>
    </xf>
    <xf numFmtId="0" fontId="36" fillId="4" borderId="77" xfId="51" applyFont="1" applyFill="1" applyBorder="1" applyAlignment="1" quotePrefix="1">
      <alignment horizontal="left"/>
      <protection/>
    </xf>
    <xf numFmtId="0" fontId="65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76" fillId="4" borderId="84" xfId="51" applyFont="1" applyFill="1" applyBorder="1" applyAlignment="1">
      <alignment horizontal="left"/>
      <protection/>
    </xf>
    <xf numFmtId="0" fontId="65" fillId="4" borderId="81" xfId="51" applyNumberFormat="1" applyFont="1" applyFill="1" applyBorder="1" applyAlignment="1" quotePrefix="1">
      <alignment horizontal="center"/>
      <protection/>
    </xf>
    <xf numFmtId="0" fontId="36" fillId="4" borderId="81" xfId="51" applyFont="1" applyFill="1" applyBorder="1" applyAlignment="1">
      <alignment horizontal="left"/>
      <protection/>
    </xf>
    <xf numFmtId="226" fontId="65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76" fillId="4" borderId="80" xfId="51" applyFont="1" applyFill="1" applyBorder="1" applyAlignment="1">
      <alignment horizontal="left"/>
      <protection/>
    </xf>
    <xf numFmtId="14" fontId="109" fillId="4" borderId="41" xfId="53" applyNumberFormat="1" applyFill="1" applyBorder="1" applyAlignment="1">
      <alignment/>
      <protection/>
    </xf>
    <xf numFmtId="0" fontId="109" fillId="21" borderId="41" xfId="53" applyFill="1" applyBorder="1">
      <alignment/>
      <protection/>
    </xf>
    <xf numFmtId="0" fontId="109" fillId="21" borderId="41" xfId="53" applyFill="1" applyBorder="1" applyAlignment="1">
      <alignment/>
      <protection/>
    </xf>
    <xf numFmtId="0" fontId="109" fillId="0" borderId="41" xfId="53" applyFill="1" applyBorder="1">
      <alignment/>
      <protection/>
    </xf>
    <xf numFmtId="0" fontId="50" fillId="4" borderId="0" xfId="51" applyFont="1" applyFill="1" applyBorder="1">
      <alignment/>
      <protection/>
    </xf>
    <xf numFmtId="0" fontId="49" fillId="4" borderId="0" xfId="51" applyFont="1" applyFill="1" applyBorder="1">
      <alignment/>
      <protection/>
    </xf>
    <xf numFmtId="0" fontId="50" fillId="4" borderId="0" xfId="51" applyNumberFormat="1" applyFont="1" applyFill="1" applyBorder="1" applyProtection="1">
      <alignment/>
      <protection locked="0"/>
    </xf>
    <xf numFmtId="49" fontId="50" fillId="4" borderId="0" xfId="51" applyNumberFormat="1" applyFont="1" applyFill="1" applyBorder="1" applyProtection="1">
      <alignment/>
      <protection locked="0"/>
    </xf>
    <xf numFmtId="0" fontId="109" fillId="4" borderId="0" xfId="53" applyFill="1">
      <alignment/>
      <protection/>
    </xf>
    <xf numFmtId="0" fontId="109" fillId="4" borderId="0" xfId="53" applyFill="1" applyAlignment="1">
      <alignment/>
      <protection/>
    </xf>
    <xf numFmtId="224" fontId="57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5" fillId="4" borderId="0" xfId="58" applyFont="1" applyFill="1" applyBorder="1">
      <alignment/>
      <protection/>
    </xf>
    <xf numFmtId="0" fontId="25" fillId="4" borderId="0" xfId="58" applyFont="1" applyFill="1" applyBorder="1" applyAlignment="1" quotePrefix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58" fillId="4" borderId="0" xfId="54" applyFont="1" applyFill="1" applyBorder="1" applyAlignment="1" quotePrefix="1">
      <alignment horizontal="left"/>
      <protection/>
    </xf>
    <xf numFmtId="0" fontId="57" fillId="4" borderId="0" xfId="54" applyFont="1" applyFill="1" applyBorder="1" applyAlignment="1" quotePrefix="1">
      <alignment horizontal="left"/>
      <protection/>
    </xf>
    <xf numFmtId="0" fontId="25" fillId="4" borderId="0" xfId="58" applyFont="1" applyFill="1" applyBorder="1" applyAlignment="1">
      <alignment horizontal="left"/>
      <protection/>
    </xf>
    <xf numFmtId="224" fontId="58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224" fontId="57" fillId="4" borderId="0" xfId="58" applyNumberFormat="1" applyFont="1" applyFill="1" applyBorder="1" applyAlignment="1">
      <alignment horizontal="right"/>
      <protection/>
    </xf>
    <xf numFmtId="0" fontId="21" fillId="4" borderId="0" xfId="58" applyFont="1" applyFill="1" applyBorder="1" applyAlignment="1">
      <alignment horizontal="left"/>
      <protection/>
    </xf>
    <xf numFmtId="0" fontId="56" fillId="4" borderId="0" xfId="51" applyFont="1" applyFill="1" applyAlignment="1">
      <alignment horizontal="center"/>
      <protection/>
    </xf>
    <xf numFmtId="0" fontId="109" fillId="4" borderId="0" xfId="53" applyFill="1" applyAlignment="1">
      <alignment vertical="top" wrapText="1"/>
      <protection/>
    </xf>
    <xf numFmtId="0" fontId="15" fillId="4" borderId="0" xfId="51" applyFont="1" applyFill="1" applyAlignment="1">
      <alignment horizontal="right" vertical="center"/>
      <protection/>
    </xf>
    <xf numFmtId="0" fontId="15" fillId="4" borderId="0" xfId="53" applyFont="1" applyFill="1" applyAlignment="1">
      <alignment horizontal="left" vertical="center" wrapText="1"/>
      <protection/>
    </xf>
    <xf numFmtId="0" fontId="15" fillId="0" borderId="10" xfId="51" applyFont="1" applyBorder="1" applyAlignment="1" quotePrefix="1">
      <alignment horizontal="center" vertical="center" wrapText="1"/>
      <protection/>
    </xf>
    <xf numFmtId="3" fontId="43" fillId="0" borderId="10" xfId="51" applyNumberFormat="1" applyFont="1" applyBorder="1" applyAlignment="1" quotePrefix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1" fontId="15" fillId="0" borderId="10" xfId="51" applyNumberFormat="1" applyFont="1" applyBorder="1" applyAlignment="1">
      <alignment horizontal="left" vertical="center" wrapText="1"/>
      <protection/>
    </xf>
    <xf numFmtId="216" fontId="20" fillId="0" borderId="31" xfId="54" applyNumberFormat="1" applyFont="1" applyFill="1" applyBorder="1" applyAlignment="1" quotePrefix="1">
      <alignment horizontal="center" vertical="center"/>
      <protection/>
    </xf>
    <xf numFmtId="0" fontId="15" fillId="0" borderId="20" xfId="51" applyFont="1" applyBorder="1" applyAlignment="1">
      <alignment horizontal="left" vertical="center"/>
      <protection/>
    </xf>
    <xf numFmtId="3" fontId="47" fillId="14" borderId="10" xfId="51" applyNumberFormat="1" applyFont="1" applyFill="1" applyBorder="1" applyAlignment="1">
      <alignment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vertical="center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21" borderId="20" xfId="0" applyFont="1" applyFill="1" applyBorder="1" applyAlignment="1" applyProtection="1" quotePrefix="1">
      <alignment horizontal="center"/>
      <protection locked="0"/>
    </xf>
    <xf numFmtId="0" fontId="5" fillId="21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/>
      <protection locked="0"/>
    </xf>
    <xf numFmtId="3" fontId="4" fillId="5" borderId="19" xfId="0" applyNumberFormat="1" applyFont="1" applyFill="1" applyBorder="1" applyAlignment="1" applyProtection="1">
      <alignment/>
      <protection/>
    </xf>
    <xf numFmtId="3" fontId="4" fillId="5" borderId="14" xfId="0" applyNumberFormat="1" applyFont="1" applyFill="1" applyBorder="1" applyAlignment="1" applyProtection="1">
      <alignment/>
      <protection/>
    </xf>
    <xf numFmtId="3" fontId="4" fillId="5" borderId="23" xfId="0" applyNumberFormat="1" applyFont="1" applyFill="1" applyBorder="1" applyAlignment="1" applyProtection="1">
      <alignment/>
      <protection/>
    </xf>
    <xf numFmtId="3" fontId="4" fillId="5" borderId="17" xfId="0" applyNumberFormat="1" applyFont="1" applyFill="1" applyBorder="1" applyAlignment="1" applyProtection="1">
      <alignment/>
      <protection/>
    </xf>
    <xf numFmtId="3" fontId="4" fillId="5" borderId="22" xfId="0" applyNumberFormat="1" applyFont="1" applyFill="1" applyBorder="1" applyAlignment="1" applyProtection="1">
      <alignment/>
      <protection/>
    </xf>
    <xf numFmtId="3" fontId="4" fillId="5" borderId="27" xfId="0" applyNumberFormat="1" applyFont="1" applyFill="1" applyBorder="1" applyAlignment="1" applyProtection="1">
      <alignment/>
      <protection/>
    </xf>
    <xf numFmtId="3" fontId="4" fillId="5" borderId="10" xfId="0" applyNumberFormat="1" applyFont="1" applyFill="1" applyBorder="1" applyAlignment="1" applyProtection="1">
      <alignment/>
      <protection/>
    </xf>
    <xf numFmtId="3" fontId="9" fillId="5" borderId="10" xfId="0" applyNumberFormat="1" applyFont="1" applyFill="1" applyBorder="1" applyAlignment="1" applyProtection="1" quotePrefix="1">
      <alignment/>
      <protection/>
    </xf>
    <xf numFmtId="3" fontId="4" fillId="5" borderId="29" xfId="0" applyNumberFormat="1" applyFont="1" applyFill="1" applyBorder="1" applyAlignment="1" applyProtection="1">
      <alignment/>
      <protection/>
    </xf>
    <xf numFmtId="3" fontId="9" fillId="5" borderId="19" xfId="0" applyNumberFormat="1" applyFont="1" applyFill="1" applyBorder="1" applyAlignment="1" applyProtection="1" quotePrefix="1">
      <alignment/>
      <protection/>
    </xf>
    <xf numFmtId="3" fontId="9" fillId="5" borderId="22" xfId="0" applyNumberFormat="1" applyFont="1" applyFill="1" applyBorder="1" applyAlignment="1" applyProtection="1" quotePrefix="1">
      <alignment/>
      <protection/>
    </xf>
    <xf numFmtId="3" fontId="9" fillId="5" borderId="15" xfId="0" applyNumberFormat="1" applyFont="1" applyFill="1" applyBorder="1" applyAlignment="1" applyProtection="1" quotePrefix="1">
      <alignment/>
      <protection/>
    </xf>
    <xf numFmtId="3" fontId="4" fillId="5" borderId="19" xfId="0" applyNumberFormat="1" applyFont="1" applyFill="1" applyBorder="1" applyAlignment="1" applyProtection="1">
      <alignment horizontal="right"/>
      <protection/>
    </xf>
    <xf numFmtId="3" fontId="4" fillId="5" borderId="15" xfId="0" applyNumberFormat="1" applyFont="1" applyFill="1" applyBorder="1" applyAlignment="1" applyProtection="1">
      <alignment horizontal="right"/>
      <protection/>
    </xf>
    <xf numFmtId="3" fontId="9" fillId="5" borderId="27" xfId="0" applyNumberFormat="1" applyFont="1" applyFill="1" applyBorder="1" applyAlignment="1" applyProtection="1" quotePrefix="1">
      <alignment/>
      <protection/>
    </xf>
    <xf numFmtId="3" fontId="9" fillId="5" borderId="14" xfId="0" applyNumberFormat="1" applyFont="1" applyFill="1" applyBorder="1" applyAlignment="1" applyProtection="1" quotePrefix="1">
      <alignment/>
      <protection/>
    </xf>
    <xf numFmtId="3" fontId="22" fillId="0" borderId="23" xfId="51" applyNumberFormat="1" applyFont="1" applyBorder="1" applyAlignment="1" applyProtection="1">
      <alignment horizontal="right" vertical="center"/>
      <protection/>
    </xf>
    <xf numFmtId="3" fontId="15" fillId="0" borderId="53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vertical="center"/>
      <protection/>
    </xf>
    <xf numFmtId="3" fontId="22" fillId="5" borderId="23" xfId="51" applyNumberFormat="1" applyFont="1" applyFill="1" applyBorder="1" applyAlignment="1" applyProtection="1">
      <alignment horizontal="right" vertical="center"/>
      <protection/>
    </xf>
    <xf numFmtId="3" fontId="15" fillId="5" borderId="22" xfId="51" applyNumberFormat="1" applyFont="1" applyFill="1" applyBorder="1" applyAlignment="1" applyProtection="1">
      <alignment horizontal="right" vertical="center"/>
      <protection/>
    </xf>
    <xf numFmtId="3" fontId="22" fillId="5" borderId="17" xfId="51" applyNumberFormat="1" applyFont="1" applyFill="1" applyBorder="1" applyAlignment="1" applyProtection="1">
      <alignment horizontal="right" vertical="center"/>
      <protection/>
    </xf>
    <xf numFmtId="3" fontId="22" fillId="5" borderId="45" xfId="51" applyNumberFormat="1" applyFont="1" applyFill="1" applyBorder="1" applyAlignment="1" applyProtection="1">
      <alignment horizontal="right" vertical="center"/>
      <protection/>
    </xf>
    <xf numFmtId="3" fontId="15" fillId="5" borderId="45" xfId="51" applyNumberFormat="1" applyFont="1" applyFill="1" applyBorder="1" applyAlignment="1" applyProtection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53" xfId="51" applyNumberFormat="1" applyFont="1" applyFill="1" applyBorder="1" applyAlignment="1" applyProtection="1">
      <alignment horizontal="right" vertical="center"/>
      <protection/>
    </xf>
    <xf numFmtId="3" fontId="15" fillId="5" borderId="10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vertical="center"/>
      <protection/>
    </xf>
    <xf numFmtId="3" fontId="22" fillId="5" borderId="45" xfId="51" applyNumberFormat="1" applyFont="1" applyFill="1" applyBorder="1" applyAlignment="1" applyProtection="1">
      <alignment vertical="center"/>
      <protection/>
    </xf>
    <xf numFmtId="3" fontId="15" fillId="5" borderId="45" xfId="51" applyNumberFormat="1" applyFont="1" applyFill="1" applyBorder="1" applyAlignment="1" applyProtection="1">
      <alignment vertical="center"/>
      <protection/>
    </xf>
    <xf numFmtId="3" fontId="22" fillId="5" borderId="22" xfId="51" applyNumberFormat="1" applyFont="1" applyFill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22" fillId="5" borderId="65" xfId="51" applyNumberFormat="1" applyFont="1" applyFill="1" applyBorder="1" applyAlignment="1" applyProtection="1">
      <alignment vertical="center"/>
      <protection/>
    </xf>
    <xf numFmtId="3" fontId="15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45" xfId="57" applyNumberFormat="1" applyFont="1" applyFill="1" applyBorder="1" applyAlignment="1" applyProtection="1">
      <alignment vertical="center"/>
      <protection/>
    </xf>
    <xf numFmtId="3" fontId="15" fillId="5" borderId="53" xfId="51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5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0" fillId="0" borderId="22" xfId="0" applyNumberFormat="1" applyFont="1" applyBorder="1" applyAlignment="1" applyProtection="1" quotePrefix="1">
      <alignment/>
      <protection/>
    </xf>
    <xf numFmtId="0" fontId="92" fillId="0" borderId="0" xfId="54" applyFont="1" applyFill="1" applyBorder="1" applyAlignment="1" quotePrefix="1">
      <alignment horizontal="right" vertical="center"/>
      <protection/>
    </xf>
    <xf numFmtId="0" fontId="15" fillId="22" borderId="0" xfId="51" applyFont="1" applyFill="1" applyBorder="1" applyAlignment="1">
      <alignment vertical="center"/>
      <protection/>
    </xf>
    <xf numFmtId="0" fontId="15" fillId="22" borderId="0" xfId="51" applyFont="1" applyFill="1" applyBorder="1" applyAlignment="1">
      <alignment vertical="center" wrapText="1"/>
      <protection/>
    </xf>
    <xf numFmtId="3" fontId="15" fillId="22" borderId="0" xfId="51" applyNumberFormat="1" applyFont="1" applyFill="1" applyBorder="1" applyAlignment="1">
      <alignment horizontal="right" vertical="center"/>
      <protection/>
    </xf>
    <xf numFmtId="3" fontId="15" fillId="22" borderId="0" xfId="51" applyNumberFormat="1" applyFont="1" applyFill="1" applyBorder="1" applyAlignment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quotePrefix="1">
      <alignment horizontal="right" vertical="center"/>
      <protection/>
    </xf>
    <xf numFmtId="217" fontId="18" fillId="22" borderId="0" xfId="51" applyNumberFormat="1" applyFont="1" applyFill="1" applyBorder="1" applyAlignment="1">
      <alignment horizontal="center" vertical="center"/>
      <protection/>
    </xf>
    <xf numFmtId="0" fontId="36" fillId="22" borderId="0" xfId="0" applyFont="1" applyFill="1" applyBorder="1" applyAlignment="1">
      <alignment horizontal="right" wrapText="1"/>
    </xf>
    <xf numFmtId="3" fontId="15" fillId="22" borderId="0" xfId="51" applyNumberFormat="1" applyFont="1" applyFill="1" applyBorder="1" applyAlignment="1" applyProtection="1">
      <alignment horizontal="right" vertical="center"/>
      <protection locked="0"/>
    </xf>
    <xf numFmtId="0" fontId="15" fillId="22" borderId="0" xfId="51" applyFont="1" applyFill="1" applyBorder="1" applyAlignment="1">
      <alignment horizontal="center" vertical="center"/>
      <protection/>
    </xf>
    <xf numFmtId="0" fontId="15" fillId="22" borderId="0" xfId="51" applyFont="1" applyFill="1" applyBorder="1" applyAlignment="1">
      <alignment horizontal="center" vertical="center" wrapText="1"/>
      <protection/>
    </xf>
    <xf numFmtId="0" fontId="15" fillId="22" borderId="0" xfId="51" applyFont="1" applyFill="1" applyBorder="1" applyAlignment="1">
      <alignment horizontal="center"/>
      <protection/>
    </xf>
    <xf numFmtId="0" fontId="15" fillId="22" borderId="0" xfId="51" applyFont="1" applyFill="1" applyBorder="1" applyAlignment="1">
      <alignment horizontal="center" vertical="top"/>
      <protection/>
    </xf>
    <xf numFmtId="0" fontId="15" fillId="22" borderId="0" xfId="51" applyFont="1" applyFill="1" applyBorder="1" applyAlignment="1">
      <alignment vertical="top" wrapText="1"/>
      <protection/>
    </xf>
    <xf numFmtId="3" fontId="15" fillId="22" borderId="0" xfId="51" applyNumberFormat="1" applyFont="1" applyFill="1" applyBorder="1" applyAlignment="1">
      <alignment horizontal="center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30" fillId="22" borderId="0" xfId="51" applyFont="1" applyFill="1" applyBorder="1">
      <alignment/>
      <protection/>
    </xf>
    <xf numFmtId="0" fontId="15" fillId="22" borderId="0" xfId="51" applyFont="1" applyFill="1" applyBorder="1" applyAlignment="1">
      <alignment vertical="top"/>
      <protection/>
    </xf>
    <xf numFmtId="3" fontId="15" fillId="22" borderId="0" xfId="51" applyNumberFormat="1" applyFont="1" applyFill="1" applyBorder="1" applyAlignment="1">
      <alignment horizontal="right"/>
      <protection/>
    </xf>
    <xf numFmtId="0" fontId="15" fillId="10" borderId="0" xfId="51" applyFont="1" applyFill="1" applyAlignment="1">
      <alignment horizontal="center" vertical="center"/>
      <protection/>
    </xf>
    <xf numFmtId="0" fontId="18" fillId="18" borderId="50" xfId="51" applyNumberFormat="1" applyFont="1" applyFill="1" applyBorder="1" applyAlignment="1" applyProtection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 wrapText="1"/>
      <protection locked="0"/>
    </xf>
    <xf numFmtId="0" fontId="4" fillId="21" borderId="24" xfId="0" applyFont="1" applyFill="1" applyBorder="1" applyAlignment="1" applyProtection="1">
      <alignment horizontal="center" vertical="center" wrapText="1"/>
      <protection/>
    </xf>
    <xf numFmtId="0" fontId="15" fillId="4" borderId="15" xfId="51" applyFont="1" applyFill="1" applyBorder="1" applyAlignment="1" applyProtection="1">
      <alignment horizontal="center" vertical="center" wrapText="1"/>
      <protection/>
    </xf>
    <xf numFmtId="0" fontId="4" fillId="4" borderId="24" xfId="0" applyFont="1" applyFill="1" applyBorder="1" applyAlignment="1" applyProtection="1">
      <alignment horizontal="center" vertical="center" wrapText="1"/>
      <protection/>
    </xf>
    <xf numFmtId="0" fontId="15" fillId="21" borderId="10" xfId="51" applyFont="1" applyFill="1" applyBorder="1" applyAlignment="1" applyProtection="1">
      <alignment horizontal="center" vertical="center"/>
      <protection/>
    </xf>
    <xf numFmtId="3" fontId="22" fillId="0" borderId="17" xfId="51" applyNumberFormat="1" applyFont="1" applyBorder="1" applyAlignment="1" applyProtection="1">
      <alignment vertical="center"/>
      <protection/>
    </xf>
    <xf numFmtId="3" fontId="15" fillId="0" borderId="24" xfId="51" applyNumberFormat="1" applyFont="1" applyBorder="1" applyAlignment="1" applyProtection="1">
      <alignment vertical="center"/>
      <protection/>
    </xf>
    <xf numFmtId="3" fontId="22" fillId="0" borderId="23" xfId="51" applyNumberFormat="1" applyFont="1" applyBorder="1" applyAlignment="1" applyProtection="1">
      <alignment vertical="center"/>
      <protection/>
    </xf>
    <xf numFmtId="3" fontId="86" fillId="21" borderId="0" xfId="0" applyNumberFormat="1" applyFont="1" applyFill="1" applyAlignment="1" applyProtection="1">
      <alignment/>
      <protection/>
    </xf>
    <xf numFmtId="0" fontId="15" fillId="21" borderId="10" xfId="51" applyFont="1" applyFill="1" applyBorder="1" applyAlignment="1" applyProtection="1">
      <alignment horizontal="center" vertical="center"/>
      <protection/>
    </xf>
    <xf numFmtId="3" fontId="22" fillId="0" borderId="22" xfId="51" applyNumberFormat="1" applyFont="1" applyBorder="1" applyAlignment="1" applyProtection="1">
      <alignment horizontal="right"/>
      <protection/>
    </xf>
    <xf numFmtId="0" fontId="51" fillId="10" borderId="30" xfId="0" applyNumberFormat="1" applyFont="1" applyFill="1" applyBorder="1" applyAlignment="1" applyProtection="1">
      <alignment horizontal="center" vertical="center"/>
      <protection/>
    </xf>
    <xf numFmtId="0" fontId="65" fillId="4" borderId="79" xfId="51" applyNumberFormat="1" applyFont="1" applyFill="1" applyBorder="1" applyAlignment="1" quotePrefix="1">
      <alignment horizontal="center"/>
      <protection/>
    </xf>
    <xf numFmtId="0" fontId="36" fillId="4" borderId="79" xfId="51" applyFont="1" applyFill="1" applyBorder="1" applyAlignment="1">
      <alignment horizontal="left"/>
      <protection/>
    </xf>
    <xf numFmtId="0" fontId="36" fillId="4" borderId="85" xfId="51" applyFont="1" applyFill="1" applyBorder="1" applyAlignment="1">
      <alignment horizontal="left"/>
      <protection/>
    </xf>
    <xf numFmtId="0" fontId="65" fillId="4" borderId="75" xfId="51" applyNumberFormat="1" applyFont="1" applyFill="1" applyBorder="1" applyAlignment="1" quotePrefix="1">
      <alignment horizontal="center"/>
      <protection/>
    </xf>
    <xf numFmtId="0" fontId="36" fillId="4" borderId="75" xfId="51" applyFont="1" applyFill="1" applyBorder="1" applyAlignment="1">
      <alignment horizontal="left"/>
      <protection/>
    </xf>
    <xf numFmtId="0" fontId="19" fillId="0" borderId="21" xfId="54" applyFont="1" applyFill="1" applyBorder="1" applyAlignment="1">
      <alignment horizontal="left" vertical="center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21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wrapText="1"/>
      <protection/>
    </xf>
    <xf numFmtId="0" fontId="24" fillId="0" borderId="51" xfId="51" applyFont="1" applyBorder="1" applyAlignment="1">
      <alignment wrapText="1"/>
      <protection/>
    </xf>
    <xf numFmtId="0" fontId="19" fillId="0" borderId="67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horizontal="left" vertical="center"/>
      <protection/>
    </xf>
    <xf numFmtId="0" fontId="19" fillId="0" borderId="33" xfId="51" applyFont="1" applyFill="1" applyBorder="1" applyAlignment="1">
      <alignment horizontal="left"/>
      <protection/>
    </xf>
    <xf numFmtId="0" fontId="19" fillId="0" borderId="21" xfId="51" applyFont="1" applyFill="1" applyBorder="1" applyAlignment="1">
      <alignment horizontal="left"/>
      <protection/>
    </xf>
    <xf numFmtId="0" fontId="19" fillId="0" borderId="51" xfId="51" applyFont="1" applyFill="1" applyBorder="1" applyAlignment="1">
      <alignment horizontal="left"/>
      <protection/>
    </xf>
    <xf numFmtId="0" fontId="19" fillId="0" borderId="33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4" fillId="0" borderId="0" xfId="51" applyFont="1" applyBorder="1" applyAlignment="1">
      <alignment vertical="center" wrapText="1"/>
      <protection/>
    </xf>
    <xf numFmtId="0" fontId="19" fillId="0" borderId="71" xfId="51" applyFont="1" applyFill="1" applyBorder="1" applyAlignment="1">
      <alignment horizontal="left" vertical="center"/>
      <protection/>
    </xf>
    <xf numFmtId="0" fontId="24" fillId="0" borderId="49" xfId="51" applyFont="1" applyBorder="1" applyAlignment="1">
      <alignment vertical="center" wrapText="1"/>
      <protection/>
    </xf>
    <xf numFmtId="0" fontId="19" fillId="0" borderId="60" xfId="51" applyFont="1" applyFill="1" applyBorder="1" applyAlignment="1">
      <alignment horizontal="left" vertical="center"/>
      <protection/>
    </xf>
    <xf numFmtId="0" fontId="19" fillId="0" borderId="0" xfId="54" applyFont="1" applyFill="1" applyBorder="1" applyAlignment="1" quotePrefix="1">
      <alignment horizontal="left" vertical="center"/>
      <protection/>
    </xf>
    <xf numFmtId="0" fontId="45" fillId="0" borderId="15" xfId="51" applyFont="1" applyFill="1" applyBorder="1" applyAlignment="1" applyProtection="1">
      <alignment horizontal="center" vertical="center" wrapText="1"/>
      <protection/>
    </xf>
    <xf numFmtId="0" fontId="19" fillId="0" borderId="86" xfId="54" applyFont="1" applyFill="1" applyBorder="1" applyAlignment="1">
      <alignment vertical="center" wrapText="1"/>
      <protection/>
    </xf>
    <xf numFmtId="0" fontId="24" fillId="0" borderId="86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23" fillId="0" borderId="14" xfId="51" applyFont="1" applyFill="1" applyBorder="1" applyAlignment="1" applyProtection="1">
      <alignment horizontal="center" vertical="center" wrapText="1"/>
      <protection/>
    </xf>
    <xf numFmtId="0" fontId="15" fillId="21" borderId="24" xfId="51" applyFont="1" applyFill="1" applyBorder="1" applyAlignment="1" applyProtection="1">
      <alignment horizontal="center" vertical="center"/>
      <protection/>
    </xf>
    <xf numFmtId="0" fontId="15" fillId="21" borderId="11" xfId="51" applyFont="1" applyFill="1" applyBorder="1" applyAlignment="1" applyProtection="1">
      <alignment horizontal="center" vertical="center"/>
      <protection/>
    </xf>
    <xf numFmtId="0" fontId="15" fillId="21" borderId="31" xfId="51" applyFont="1" applyFill="1" applyBorder="1" applyAlignment="1" applyProtection="1">
      <alignment horizontal="center" vertical="center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15" fillId="4" borderId="24" xfId="51" applyFont="1" applyFill="1" applyBorder="1" applyAlignment="1" applyProtection="1">
      <alignment horizontal="center" vertical="center"/>
      <protection/>
    </xf>
    <xf numFmtId="0" fontId="15" fillId="4" borderId="11" xfId="51" applyFont="1" applyFill="1" applyBorder="1" applyAlignment="1" applyProtection="1">
      <alignment horizontal="center" vertical="center"/>
      <protection/>
    </xf>
    <xf numFmtId="0" fontId="15" fillId="4" borderId="31" xfId="51" applyFont="1" applyFill="1" applyBorder="1" applyAlignment="1" applyProtection="1">
      <alignment horizontal="center" vertical="center"/>
      <protection/>
    </xf>
    <xf numFmtId="0" fontId="19" fillId="0" borderId="51" xfId="54" applyFont="1" applyFill="1" applyBorder="1" applyAlignment="1" quotePrefix="1">
      <alignment horizontal="left" vertical="center"/>
      <protection/>
    </xf>
    <xf numFmtId="0" fontId="19" fillId="0" borderId="21" xfId="54" applyFont="1" applyFill="1" applyBorder="1" applyAlignment="1" quotePrefix="1">
      <alignment horizontal="left" vertical="center"/>
      <protection/>
    </xf>
    <xf numFmtId="0" fontId="19" fillId="0" borderId="33" xfId="54" applyFont="1" applyFill="1" applyBorder="1" applyAlignment="1">
      <alignment horizontal="left" vertical="center"/>
      <protection/>
    </xf>
    <xf numFmtId="0" fontId="19" fillId="0" borderId="0" xfId="54" applyFont="1" applyFill="1" applyBorder="1" applyAlignment="1">
      <alignment horizontal="left" vertical="center"/>
      <protection/>
    </xf>
    <xf numFmtId="0" fontId="15" fillId="0" borderId="0" xfId="0" applyFont="1" applyAlignment="1" quotePrefix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86" xfId="54" applyFont="1" applyFill="1" applyBorder="1" applyAlignment="1" quotePrefix="1">
      <alignment horizontal="left" vertical="center"/>
      <protection/>
    </xf>
    <xf numFmtId="0" fontId="19" fillId="0" borderId="51" xfId="54" applyFont="1" applyFill="1" applyBorder="1" applyAlignment="1" quotePrefix="1">
      <alignment horizontal="left" vertical="center" wrapText="1"/>
      <protection/>
    </xf>
    <xf numFmtId="0" fontId="19" fillId="0" borderId="33" xfId="54" applyFont="1" applyFill="1" applyBorder="1" applyAlignment="1" quotePrefix="1">
      <alignment horizontal="left" vertical="center"/>
      <protection/>
    </xf>
    <xf numFmtId="0" fontId="19" fillId="0" borderId="60" xfId="54" applyFont="1" applyFill="1" applyBorder="1" applyAlignment="1" quotePrefix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19" xfId="51" applyFont="1" applyFill="1" applyBorder="1" applyAlignment="1">
      <alignment horizontal="center" vertical="center"/>
      <protection/>
    </xf>
    <xf numFmtId="0" fontId="45" fillId="0" borderId="19" xfId="51" applyFont="1" applyFill="1" applyBorder="1" applyAlignment="1" applyProtection="1">
      <alignment horizontal="center" vertical="center" wrapText="1"/>
      <protection/>
    </xf>
    <xf numFmtId="0" fontId="18" fillId="0" borderId="19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quotePrefix="1">
      <alignment horizontal="left" vertical="center" wrapText="1"/>
      <protection/>
    </xf>
    <xf numFmtId="0" fontId="24" fillId="0" borderId="0" xfId="51" applyFont="1" applyBorder="1" applyAlignment="1">
      <alignment horizontal="left" vertical="center" wrapText="1"/>
      <protection/>
    </xf>
    <xf numFmtId="0" fontId="15" fillId="22" borderId="0" xfId="51" applyFont="1" applyFill="1" applyBorder="1" applyAlignment="1">
      <alignment horizontal="left" vertical="center" wrapText="1"/>
      <protection/>
    </xf>
    <xf numFmtId="0" fontId="17" fillId="22" borderId="0" xfId="51" applyFont="1" applyFill="1" applyBorder="1" applyAlignment="1">
      <alignment vertical="center" wrapText="1"/>
      <protection/>
    </xf>
    <xf numFmtId="0" fontId="18" fillId="22" borderId="0" xfId="51" applyFont="1" applyFill="1" applyBorder="1" applyAlignment="1">
      <alignment vertical="center" wrapText="1"/>
      <protection/>
    </xf>
    <xf numFmtId="196" fontId="15" fillId="22" borderId="0" xfId="51" applyNumberFormat="1" applyFont="1" applyFill="1" applyBorder="1" applyAlignment="1">
      <alignment horizontal="left" wrapText="1"/>
      <protection/>
    </xf>
    <xf numFmtId="0" fontId="24" fillId="0" borderId="51" xfId="51" applyFont="1" applyBorder="1" applyAlignment="1">
      <alignment horizontal="left" vertical="center" wrapText="1"/>
      <protection/>
    </xf>
    <xf numFmtId="0" fontId="19" fillId="0" borderId="86" xfId="54" applyFont="1" applyFill="1" applyBorder="1" applyAlignment="1" quotePrefix="1">
      <alignment horizontal="left" vertical="center" wrapText="1"/>
      <protection/>
    </xf>
    <xf numFmtId="0" fontId="24" fillId="0" borderId="86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wrapText="1"/>
      <protection/>
    </xf>
    <xf numFmtId="0" fontId="24" fillId="0" borderId="21" xfId="51" applyFont="1" applyBorder="1" applyAlignment="1">
      <alignment horizontal="left" wrapText="1"/>
      <protection/>
    </xf>
    <xf numFmtId="0" fontId="19" fillId="0" borderId="51" xfId="54" applyFont="1" applyFill="1" applyBorder="1" applyAlignment="1">
      <alignment vertical="center" wrapText="1"/>
      <protection/>
    </xf>
    <xf numFmtId="0" fontId="24" fillId="0" borderId="51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wrapText="1"/>
      <protection/>
    </xf>
    <xf numFmtId="0" fontId="19" fillId="0" borderId="21" xfId="54" applyFont="1" applyFill="1" applyBorder="1" applyAlignment="1">
      <alignment vertical="center" wrapText="1"/>
      <protection/>
    </xf>
    <xf numFmtId="0" fontId="24" fillId="0" borderId="21" xfId="51" applyFont="1" applyBorder="1" applyAlignment="1">
      <alignment vertical="center" wrapText="1"/>
      <protection/>
    </xf>
    <xf numFmtId="0" fontId="19" fillId="0" borderId="21" xfId="54" applyFont="1" applyFill="1" applyBorder="1" applyAlignment="1">
      <alignment horizontal="left" vertical="center" wrapText="1"/>
      <protection/>
    </xf>
    <xf numFmtId="0" fontId="24" fillId="0" borderId="21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>
      <alignment horizontal="left" vertical="center" wrapText="1"/>
      <protection/>
    </xf>
    <xf numFmtId="0" fontId="24" fillId="0" borderId="33" xfId="51" applyFont="1" applyBorder="1" applyAlignment="1">
      <alignment horizontal="left" vertical="center" wrapText="1"/>
      <protection/>
    </xf>
    <xf numFmtId="0" fontId="19" fillId="0" borderId="86" xfId="51" applyFont="1" applyFill="1" applyBorder="1" applyAlignment="1">
      <alignment vertical="center" wrapText="1"/>
      <protection/>
    </xf>
    <xf numFmtId="0" fontId="19" fillId="0" borderId="48" xfId="54" applyFont="1" applyFill="1" applyBorder="1" applyAlignment="1" quotePrefix="1">
      <alignment horizontal="left" vertical="center" wrapText="1"/>
      <protection/>
    </xf>
    <xf numFmtId="0" fontId="24" fillId="0" borderId="48" xfId="51" applyFont="1" applyBorder="1" applyAlignment="1">
      <alignment horizontal="left" vertical="center" wrapText="1"/>
      <protection/>
    </xf>
    <xf numFmtId="0" fontId="19" fillId="0" borderId="51" xfId="51" applyFont="1" applyFill="1" applyBorder="1" applyAlignment="1">
      <alignment horizontal="left" vertical="center" wrapText="1"/>
      <protection/>
    </xf>
    <xf numFmtId="0" fontId="19" fillId="0" borderId="52" xfId="51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 quotePrefix="1">
      <alignment horizontal="left" vertical="center" wrapText="1"/>
      <protection/>
    </xf>
    <xf numFmtId="0" fontId="19" fillId="0" borderId="51" xfId="51" applyFont="1" applyFill="1" applyBorder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EBK_PROJECT_2001-last" xfId="54"/>
    <cellStyle name="Normal_EBK-2002-draft" xfId="55"/>
    <cellStyle name="Normal_MAKET" xfId="56"/>
    <cellStyle name="Normal_Sheet1" xfId="57"/>
    <cellStyle name="Normal_Sheet2" xfId="58"/>
    <cellStyle name="Note" xfId="59"/>
    <cellStyle name="Output" xfId="60"/>
    <cellStyle name="Title" xfId="61"/>
    <cellStyle name="Total" xfId="62"/>
    <cellStyle name="Warning Text" xfId="63"/>
    <cellStyle name="Currency" xfId="64"/>
    <cellStyle name="Currency [0]" xfId="65"/>
    <cellStyle name="Comma" xfId="66"/>
    <cellStyle name="Comma [0]" xfId="67"/>
    <cellStyle name="Percent" xfId="68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8" sqref="B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8" t="str">
        <f>OTCHET!B12</f>
        <v>Твърдица</v>
      </c>
      <c r="C3" s="859"/>
      <c r="D3" s="859"/>
    </row>
    <row r="4" spans="2:5" ht="15.75">
      <c r="B4" s="9" t="s">
        <v>969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1205</v>
      </c>
      <c r="C6" s="6"/>
      <c r="D6" s="6"/>
    </row>
    <row r="7" spans="2:4" ht="29.25" customHeight="1">
      <c r="B7" s="6" t="s">
        <v>1056</v>
      </c>
      <c r="C7" s="6"/>
      <c r="D7" s="6"/>
    </row>
    <row r="8" spans="2:9" ht="30.75" customHeight="1" thickBot="1">
      <c r="B8" s="16" t="s">
        <v>1286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1054</v>
      </c>
      <c r="G10" s="13" t="s">
        <v>1063</v>
      </c>
      <c r="H10" s="13" t="s">
        <v>1064</v>
      </c>
    </row>
    <row r="11" spans="2:16" ht="23.25" customHeight="1" thickBot="1">
      <c r="B11" s="8" t="s">
        <v>970</v>
      </c>
      <c r="C11" s="8"/>
      <c r="D11" s="8"/>
      <c r="E11" s="235" t="str">
        <f>OTCHET!F12</f>
        <v>7004</v>
      </c>
      <c r="F11" s="19" t="s">
        <v>1058</v>
      </c>
      <c r="G11" s="234">
        <f>OTCHET!E9</f>
        <v>42005</v>
      </c>
      <c r="H11" s="234">
        <f>OTCHET!F9</f>
        <v>42338</v>
      </c>
      <c r="M11" s="20"/>
      <c r="N11" s="20"/>
      <c r="O11" s="20"/>
      <c r="P11" s="20"/>
    </row>
    <row r="12" spans="2:16" ht="23.25" customHeight="1" thickBot="1" thickTop="1">
      <c r="B12" s="9" t="s">
        <v>225</v>
      </c>
      <c r="C12" s="236" t="s">
        <v>1045</v>
      </c>
      <c r="D12" s="135"/>
      <c r="E12" s="848">
        <f>OTCHET!E17</f>
        <v>98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1057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1047</v>
      </c>
      <c r="C16" s="79" t="s">
        <v>1119</v>
      </c>
      <c r="D16" s="79"/>
      <c r="E16" s="856" t="s">
        <v>1055</v>
      </c>
      <c r="F16" s="857"/>
      <c r="G16" s="749" t="s">
        <v>1843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1046</v>
      </c>
      <c r="C17" s="28"/>
      <c r="D17" s="28"/>
      <c r="E17" s="762"/>
      <c r="F17" s="29" t="s">
        <v>976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1048</v>
      </c>
      <c r="C18" s="28"/>
      <c r="D18" s="28"/>
      <c r="E18" s="762"/>
      <c r="F18" s="29"/>
      <c r="G18" s="758" t="s">
        <v>974</v>
      </c>
      <c r="H18" s="759" t="s">
        <v>975</v>
      </c>
      <c r="I18" s="759" t="s">
        <v>973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1050</v>
      </c>
      <c r="G20" s="760" t="s">
        <v>1049</v>
      </c>
      <c r="H20" s="761" t="s">
        <v>1049</v>
      </c>
      <c r="I20" s="761" t="s">
        <v>1049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103</v>
      </c>
      <c r="C22" s="89" t="s">
        <v>1287</v>
      </c>
      <c r="D22" s="37"/>
      <c r="E22" s="766"/>
      <c r="F22" s="120">
        <f aca="true" t="shared" si="0" ref="F22:F53">+G22+H22+I22</f>
        <v>5</v>
      </c>
      <c r="G22" s="120">
        <f>+G23+G25+G36+G37</f>
        <v>5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102</v>
      </c>
      <c r="C23" s="91" t="s">
        <v>53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1842</v>
      </c>
      <c r="C24" s="92" t="s">
        <v>1838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104</v>
      </c>
      <c r="C25" s="93" t="s">
        <v>80</v>
      </c>
      <c r="D25" s="74"/>
      <c r="E25" s="766"/>
      <c r="F25" s="120">
        <f t="shared" si="0"/>
        <v>5</v>
      </c>
      <c r="G25" s="120">
        <f>+G26+G30+G31+G32+G33</f>
        <v>5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105</v>
      </c>
      <c r="C26" s="94" t="s">
        <v>81</v>
      </c>
      <c r="D26" s="70"/>
      <c r="E26" s="768"/>
      <c r="F26" s="123">
        <f t="shared" si="0"/>
        <v>5</v>
      </c>
      <c r="G26" s="123">
        <f>OTCHET!I72</f>
        <v>5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1044</v>
      </c>
      <c r="C27" s="84" t="s">
        <v>1844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1839</v>
      </c>
      <c r="C28" s="84" t="s">
        <v>1845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106</v>
      </c>
      <c r="C29" s="84" t="s">
        <v>31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107</v>
      </c>
      <c r="C30" s="97" t="s">
        <v>32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1818</v>
      </c>
      <c r="C31" s="96" t="s">
        <v>82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1819</v>
      </c>
      <c r="C32" s="98" t="s">
        <v>215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1122</v>
      </c>
      <c r="C33" s="117" t="s">
        <v>67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1829</v>
      </c>
      <c r="C36" s="99" t="s">
        <v>83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1574</v>
      </c>
      <c r="C37" s="614" t="s">
        <v>1288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113</v>
      </c>
      <c r="C38" s="103" t="s">
        <v>87</v>
      </c>
      <c r="D38" s="37"/>
      <c r="E38" s="774"/>
      <c r="F38" s="125">
        <f t="shared" si="0"/>
        <v>276448</v>
      </c>
      <c r="G38" s="125">
        <f>SUM(G39:G53)-G44-G46-G51-G52</f>
        <v>276448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1114</v>
      </c>
      <c r="C39" s="94" t="s">
        <v>84</v>
      </c>
      <c r="D39" s="45"/>
      <c r="E39" s="768"/>
      <c r="F39" s="121">
        <f t="shared" si="0"/>
        <v>64902</v>
      </c>
      <c r="G39" s="123">
        <f>OTCHET!I182</f>
        <v>64902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114</v>
      </c>
      <c r="C40" s="92" t="s">
        <v>85</v>
      </c>
      <c r="D40" s="42"/>
      <c r="E40" s="770"/>
      <c r="F40" s="124">
        <f t="shared" si="0"/>
        <v>54161</v>
      </c>
      <c r="G40" s="124">
        <f>OTCHET!I185</f>
        <v>54161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1840</v>
      </c>
      <c r="C41" s="92" t="s">
        <v>1123</v>
      </c>
      <c r="D41" s="42"/>
      <c r="E41" s="770"/>
      <c r="F41" s="124">
        <f t="shared" si="0"/>
        <v>22754</v>
      </c>
      <c r="G41" s="124">
        <f>+OTCHET!I191+OTCHET!I197</f>
        <v>22754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115</v>
      </c>
      <c r="C42" s="92" t="s">
        <v>577</v>
      </c>
      <c r="D42" s="42"/>
      <c r="E42" s="770"/>
      <c r="F42" s="124">
        <f>+G42+H42+I42</f>
        <v>124213</v>
      </c>
      <c r="G42" s="124">
        <f>+OTCHET!I198+OTCHET!I216+OTCHET!I263</f>
        <v>124213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116</v>
      </c>
      <c r="C43" s="92" t="s">
        <v>86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1126</v>
      </c>
      <c r="C44" s="92" t="s">
        <v>33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117</v>
      </c>
      <c r="C45" s="92" t="s">
        <v>578</v>
      </c>
      <c r="D45" s="42"/>
      <c r="E45" s="770"/>
      <c r="F45" s="124">
        <f t="shared" si="0"/>
        <v>7070</v>
      </c>
      <c r="G45" s="124">
        <f>+OTCHET!I247+OTCHET!I248+OTCHET!I249+OTCHET!I250</f>
        <v>7070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319</v>
      </c>
      <c r="C46" s="92" t="s">
        <v>325</v>
      </c>
      <c r="D46" s="42"/>
      <c r="E46" s="770"/>
      <c r="F46" s="124">
        <f t="shared" si="0"/>
        <v>7070</v>
      </c>
      <c r="G46" s="124">
        <f>+OTCHET!I248</f>
        <v>7070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320</v>
      </c>
      <c r="C47" s="106" t="s">
        <v>54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321</v>
      </c>
      <c r="C48" s="92" t="s">
        <v>55</v>
      </c>
      <c r="D48" s="42"/>
      <c r="E48" s="770"/>
      <c r="F48" s="124">
        <f t="shared" si="0"/>
        <v>3348</v>
      </c>
      <c r="G48" s="124">
        <f>OTCHET!I267+OTCHET!I268+OTCHET!I276+OTCHET!I279</f>
        <v>3348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322</v>
      </c>
      <c r="C49" s="92" t="s">
        <v>56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323</v>
      </c>
      <c r="C50" s="118" t="s">
        <v>211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1125</v>
      </c>
      <c r="C51" s="92" t="s">
        <v>34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65</v>
      </c>
      <c r="C52" s="117" t="s">
        <v>66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324</v>
      </c>
      <c r="C53" s="107" t="s">
        <v>1124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1289</v>
      </c>
      <c r="C54" s="109" t="s">
        <v>239</v>
      </c>
      <c r="D54" s="47"/>
      <c r="E54" s="766"/>
      <c r="F54" s="127">
        <f aca="true" t="shared" si="1" ref="F54:F85">+G54+H54+I54</f>
        <v>336087</v>
      </c>
      <c r="G54" s="120">
        <f>+G55+G56+G60</f>
        <v>336087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1290</v>
      </c>
      <c r="C55" s="92" t="s">
        <v>214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1105</v>
      </c>
      <c r="C56" s="92" t="s">
        <v>240</v>
      </c>
      <c r="D56" s="42"/>
      <c r="E56" s="776"/>
      <c r="F56" s="124">
        <f t="shared" si="1"/>
        <v>336087</v>
      </c>
      <c r="G56" s="128">
        <f>+OTCHET!I371+OTCHET!I379+OTCHET!I384+OTCHET!I387+OTCHET!I390+OTCHET!I393+OTCHET!I394+OTCHET!I397+OTCHET!I410+OTCHET!I411+OTCHET!I412+OTCHET!I413+OTCHET!I414</f>
        <v>336087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1841</v>
      </c>
      <c r="C57" s="107" t="s">
        <v>35</v>
      </c>
      <c r="D57" s="42"/>
      <c r="E57" s="776"/>
      <c r="F57" s="124">
        <f t="shared" si="1"/>
        <v>53942</v>
      </c>
      <c r="G57" s="128">
        <f>+OTCHET!I410+OTCHET!I411+OTCHET!I412+OTCHET!I413+OTCHET!I414</f>
        <v>53942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217</v>
      </c>
      <c r="C58" s="92" t="s">
        <v>1838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562</v>
      </c>
      <c r="C60" s="111" t="s">
        <v>88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238</v>
      </c>
      <c r="C61" s="99" t="s">
        <v>62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64</v>
      </c>
      <c r="C62" s="103"/>
      <c r="D62" s="47"/>
      <c r="E62" s="766"/>
      <c r="F62" s="810">
        <f>+F22-F38+F54+F61</f>
        <v>59644</v>
      </c>
      <c r="G62" s="810">
        <f>+G22-G38+G54+G61</f>
        <v>59644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1393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63</v>
      </c>
      <c r="C64" s="103" t="s">
        <v>1106</v>
      </c>
      <c r="D64" s="47"/>
      <c r="E64" s="778"/>
      <c r="F64" s="125">
        <f t="shared" si="1"/>
        <v>-59644</v>
      </c>
      <c r="G64" s="129">
        <f>SUM(+G66+G74+G75+G82+G83+G84+G87+G88+G89+G90+G91+G92+G93)</f>
        <v>-59644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1107</v>
      </c>
      <c r="C66" s="92" t="s">
        <v>1127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1108</v>
      </c>
      <c r="C67" s="92" t="s">
        <v>36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1109</v>
      </c>
      <c r="C68" s="92" t="s">
        <v>37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1110</v>
      </c>
      <c r="C69" s="92" t="s">
        <v>89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1111</v>
      </c>
      <c r="C70" s="92" t="s">
        <v>90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1112</v>
      </c>
      <c r="C71" s="92" t="s">
        <v>38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50</v>
      </c>
      <c r="C72" s="113" t="s">
        <v>39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1115</v>
      </c>
      <c r="C73" s="113" t="s">
        <v>40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1113</v>
      </c>
      <c r="C74" s="111" t="s">
        <v>91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1116</v>
      </c>
      <c r="C75" s="92" t="s">
        <v>1128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1117</v>
      </c>
      <c r="C76" s="92" t="s">
        <v>41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1118</v>
      </c>
      <c r="C77" s="92" t="s">
        <v>42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101</v>
      </c>
      <c r="C78" s="92" t="s">
        <v>43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213</v>
      </c>
      <c r="C80" s="92" t="s">
        <v>44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212</v>
      </c>
      <c r="C81" s="92" t="s">
        <v>45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1837</v>
      </c>
      <c r="C82" s="92" t="s">
        <v>92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100</v>
      </c>
      <c r="C83" s="92" t="s">
        <v>93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99</v>
      </c>
      <c r="C84" s="92" t="s">
        <v>1578</v>
      </c>
      <c r="D84" s="42"/>
      <c r="E84" s="776"/>
      <c r="F84" s="124">
        <f t="shared" si="1"/>
        <v>20172</v>
      </c>
      <c r="G84" s="128">
        <f>+G85+G86</f>
        <v>20172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98</v>
      </c>
      <c r="C85" s="92" t="s">
        <v>1579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1120</v>
      </c>
      <c r="C86" s="92" t="s">
        <v>1293</v>
      </c>
      <c r="D86" s="68"/>
      <c r="E86" s="776"/>
      <c r="F86" s="124">
        <f aca="true" t="shared" si="2" ref="F86:F94">+G86+H86+I86</f>
        <v>20172</v>
      </c>
      <c r="G86" s="128">
        <f>+OTCHET!I509+OTCHET!I512+OTCHET!I532</f>
        <v>20172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563</v>
      </c>
      <c r="C87" s="107" t="s">
        <v>94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97</v>
      </c>
      <c r="C88" s="90" t="s">
        <v>46</v>
      </c>
      <c r="D88" s="78"/>
      <c r="E88" s="781"/>
      <c r="F88" s="120">
        <f t="shared" si="2"/>
        <v>16627</v>
      </c>
      <c r="G88" s="233">
        <f>+OTCHET!I555+OTCHET!I556+OTCHET!I557+OTCHET!I558+OTCHET!I559+OTCHET!I560</f>
        <v>16627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96</v>
      </c>
      <c r="C89" s="116" t="s">
        <v>47</v>
      </c>
      <c r="D89" s="75"/>
      <c r="E89" s="772"/>
      <c r="F89" s="120">
        <f t="shared" si="2"/>
        <v>-96443</v>
      </c>
      <c r="G89" s="127">
        <f>+OTCHET!I561+OTCHET!I562+OTCHET!I563+OTCHET!I564+OTCHET!I565+OTCHET!I566+OTCHET!I567</f>
        <v>-96443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95</v>
      </c>
      <c r="C90" s="93" t="s">
        <v>48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57</v>
      </c>
      <c r="C91" s="90" t="s">
        <v>58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59</v>
      </c>
      <c r="C92" s="116" t="s">
        <v>60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61</v>
      </c>
      <c r="C93" s="100" t="s">
        <v>1121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327</v>
      </c>
      <c r="C94" s="100" t="s">
        <v>326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1065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1066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1067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1068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1069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1067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1068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216</v>
      </c>
      <c r="C111" s="56"/>
      <c r="D111" s="56"/>
      <c r="E111" s="57" t="s">
        <v>224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222</v>
      </c>
      <c r="C112" s="58"/>
      <c r="D112" s="58"/>
      <c r="E112" s="58" t="s">
        <v>221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223</v>
      </c>
      <c r="C113" s="54"/>
      <c r="D113" s="54"/>
      <c r="E113" s="57" t="s">
        <v>1051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221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1052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1060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1053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1059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1061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1062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49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218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952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219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220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51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52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1295"/>
  <sheetViews>
    <sheetView tabSelected="1" zoomScale="75" zoomScaleNormal="75" zoomScalePageLayoutView="0" workbookViewId="0" topLeftCell="B582">
      <selection activeCell="D590" sqref="D590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1258</v>
      </c>
      <c r="B1" s="237" t="s">
        <v>1259</v>
      </c>
      <c r="C1" s="237" t="s">
        <v>1260</v>
      </c>
      <c r="D1" s="238" t="s">
        <v>1261</v>
      </c>
      <c r="E1" s="237" t="s">
        <v>1262</v>
      </c>
      <c r="F1" s="237" t="s">
        <v>1263</v>
      </c>
      <c r="G1" s="237" t="s">
        <v>1263</v>
      </c>
      <c r="H1" s="237" t="s">
        <v>1263</v>
      </c>
      <c r="I1" s="237" t="s">
        <v>1263</v>
      </c>
      <c r="J1" s="237" t="s">
        <v>1263</v>
      </c>
      <c r="K1" s="237" t="s">
        <v>1263</v>
      </c>
      <c r="L1" s="237" t="s">
        <v>1263</v>
      </c>
      <c r="M1" s="239" t="s">
        <v>1264</v>
      </c>
      <c r="N1" s="240"/>
      <c r="O1" s="237" t="s">
        <v>1265</v>
      </c>
      <c r="P1" s="237" t="s">
        <v>1266</v>
      </c>
      <c r="Q1" s="241" t="s">
        <v>1267</v>
      </c>
      <c r="R1" s="241" t="s">
        <v>1268</v>
      </c>
      <c r="S1" s="242"/>
      <c r="T1" s="237" t="s">
        <v>1265</v>
      </c>
      <c r="U1" s="237" t="s">
        <v>1266</v>
      </c>
      <c r="V1" s="241" t="s">
        <v>1267</v>
      </c>
      <c r="W1" s="241" t="s">
        <v>1268</v>
      </c>
      <c r="X1" s="237" t="s">
        <v>1266</v>
      </c>
      <c r="Y1" s="241" t="s">
        <v>1267</v>
      </c>
      <c r="Z1" s="241" t="s">
        <v>1268</v>
      </c>
      <c r="AB1" s="569"/>
    </row>
    <row r="2" spans="1:19" ht="12.75" customHeight="1">
      <c r="A2" s="237">
        <v>2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226</v>
      </c>
      <c r="F5" s="237" t="s">
        <v>226</v>
      </c>
      <c r="G5" s="237" t="s">
        <v>226</v>
      </c>
      <c r="H5" s="237" t="s">
        <v>226</v>
      </c>
      <c r="I5" s="237" t="s">
        <v>226</v>
      </c>
      <c r="J5" s="237" t="s">
        <v>226</v>
      </c>
      <c r="K5" s="237" t="s">
        <v>226</v>
      </c>
      <c r="L5" s="237" t="s">
        <v>226</v>
      </c>
      <c r="M5" s="243">
        <v>1</v>
      </c>
      <c r="O5" s="237" t="s">
        <v>226</v>
      </c>
      <c r="P5" s="237" t="s">
        <v>226</v>
      </c>
      <c r="Q5" s="241" t="s">
        <v>226</v>
      </c>
      <c r="R5" s="241" t="s">
        <v>226</v>
      </c>
      <c r="S5" s="245"/>
      <c r="T5" s="237" t="s">
        <v>226</v>
      </c>
      <c r="U5" s="237" t="s">
        <v>226</v>
      </c>
      <c r="V5" s="241" t="s">
        <v>226</v>
      </c>
      <c r="W5" s="241" t="s">
        <v>226</v>
      </c>
      <c r="X5" s="237" t="s">
        <v>226</v>
      </c>
      <c r="Y5" s="241" t="s">
        <v>226</v>
      </c>
      <c r="Z5" s="241" t="s">
        <v>226</v>
      </c>
    </row>
    <row r="6" spans="3:26" ht="15">
      <c r="C6" s="249"/>
      <c r="D6" s="250"/>
      <c r="E6" s="248"/>
      <c r="F6" s="237" t="s">
        <v>226</v>
      </c>
      <c r="G6" s="237" t="s">
        <v>226</v>
      </c>
      <c r="H6" s="237" t="s">
        <v>226</v>
      </c>
      <c r="I6" s="237" t="s">
        <v>226</v>
      </c>
      <c r="J6" s="237" t="s">
        <v>226</v>
      </c>
      <c r="K6" s="237" t="s">
        <v>226</v>
      </c>
      <c r="L6" s="237" t="s">
        <v>226</v>
      </c>
      <c r="M6" s="243">
        <v>1</v>
      </c>
      <c r="O6" s="248"/>
      <c r="P6" s="237" t="s">
        <v>226</v>
      </c>
      <c r="R6" s="241" t="s">
        <v>226</v>
      </c>
      <c r="S6" s="245"/>
      <c r="T6" s="248"/>
      <c r="U6" s="237" t="s">
        <v>226</v>
      </c>
      <c r="W6" s="241" t="s">
        <v>226</v>
      </c>
      <c r="X6" s="237" t="s">
        <v>226</v>
      </c>
      <c r="Z6" s="241" t="s">
        <v>226</v>
      </c>
    </row>
    <row r="7" spans="2:26" ht="49.5" customHeight="1">
      <c r="B7" s="897" t="s">
        <v>1206</v>
      </c>
      <c r="C7" s="898"/>
      <c r="D7" s="898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226</v>
      </c>
      <c r="R7" s="241" t="s">
        <v>226</v>
      </c>
      <c r="S7" s="245"/>
      <c r="T7" s="248"/>
      <c r="U7" s="237" t="s">
        <v>226</v>
      </c>
      <c r="W7" s="241" t="s">
        <v>226</v>
      </c>
      <c r="X7" s="237" t="s">
        <v>226</v>
      </c>
      <c r="Z7" s="241" t="s">
        <v>226</v>
      </c>
    </row>
    <row r="8" spans="3:26" ht="15">
      <c r="C8" s="249"/>
      <c r="D8" s="250"/>
      <c r="E8" s="251" t="s">
        <v>227</v>
      </c>
      <c r="F8" s="251" t="s">
        <v>1064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226</v>
      </c>
      <c r="R8" s="241" t="s">
        <v>226</v>
      </c>
      <c r="S8" s="245"/>
      <c r="T8" s="248"/>
      <c r="U8" s="237" t="s">
        <v>226</v>
      </c>
      <c r="W8" s="241" t="s">
        <v>226</v>
      </c>
      <c r="X8" s="237" t="s">
        <v>226</v>
      </c>
      <c r="Z8" s="241" t="s">
        <v>226</v>
      </c>
    </row>
    <row r="9" spans="2:26" ht="36.75" customHeight="1">
      <c r="B9" s="858"/>
      <c r="C9" s="859"/>
      <c r="D9" s="859"/>
      <c r="E9" s="567">
        <v>42005</v>
      </c>
      <c r="F9" s="252">
        <v>42338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226</v>
      </c>
      <c r="R9" s="241" t="s">
        <v>226</v>
      </c>
      <c r="S9" s="245"/>
      <c r="T9" s="248"/>
      <c r="U9" s="237" t="s">
        <v>226</v>
      </c>
      <c r="W9" s="241" t="s">
        <v>226</v>
      </c>
      <c r="X9" s="237" t="s">
        <v>226</v>
      </c>
      <c r="Z9" s="241" t="s">
        <v>226</v>
      </c>
    </row>
    <row r="10" spans="2:26" ht="15">
      <c r="B10" s="253" t="s">
        <v>962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226</v>
      </c>
      <c r="R10" s="241" t="s">
        <v>226</v>
      </c>
      <c r="S10" s="245"/>
      <c r="T10" s="248"/>
      <c r="U10" s="237" t="s">
        <v>226</v>
      </c>
      <c r="W10" s="241" t="s">
        <v>226</v>
      </c>
      <c r="X10" s="237" t="s">
        <v>226</v>
      </c>
      <c r="Z10" s="241" t="s">
        <v>226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226</v>
      </c>
      <c r="R11" s="241" t="s">
        <v>226</v>
      </c>
      <c r="S11" s="245"/>
      <c r="T11" s="248"/>
      <c r="U11" s="237" t="s">
        <v>226</v>
      </c>
      <c r="W11" s="241" t="s">
        <v>226</v>
      </c>
      <c r="X11" s="237" t="s">
        <v>226</v>
      </c>
      <c r="Z11" s="241" t="s">
        <v>226</v>
      </c>
    </row>
    <row r="12" spans="2:26" ht="39" customHeight="1" thickBot="1" thickTop="1">
      <c r="B12" s="858" t="s">
        <v>1780</v>
      </c>
      <c r="C12" s="859"/>
      <c r="D12" s="859"/>
      <c r="E12" s="251" t="s">
        <v>228</v>
      </c>
      <c r="F12" s="254" t="s">
        <v>1779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226</v>
      </c>
      <c r="R12" s="241" t="s">
        <v>226</v>
      </c>
      <c r="S12" s="245"/>
      <c r="T12" s="248"/>
      <c r="U12" s="237" t="s">
        <v>226</v>
      </c>
      <c r="W12" s="241" t="s">
        <v>226</v>
      </c>
      <c r="X12" s="237" t="s">
        <v>226</v>
      </c>
      <c r="Z12" s="241" t="s">
        <v>226</v>
      </c>
    </row>
    <row r="13" spans="2:26" ht="15.75" thickTop="1">
      <c r="B13" s="253" t="s">
        <v>963</v>
      </c>
      <c r="E13" s="255" t="s">
        <v>229</v>
      </c>
      <c r="F13" s="256" t="s">
        <v>226</v>
      </c>
      <c r="G13" s="256" t="s">
        <v>226</v>
      </c>
      <c r="H13" s="256" t="s">
        <v>226</v>
      </c>
      <c r="I13" s="256" t="s">
        <v>226</v>
      </c>
      <c r="J13" s="256" t="s">
        <v>226</v>
      </c>
      <c r="K13" s="256" t="s">
        <v>226</v>
      </c>
      <c r="L13" s="256" t="s">
        <v>226</v>
      </c>
      <c r="M13" s="243">
        <v>1</v>
      </c>
      <c r="O13" s="248"/>
      <c r="P13" s="237" t="s">
        <v>226</v>
      </c>
      <c r="R13" s="241" t="s">
        <v>226</v>
      </c>
      <c r="S13" s="245"/>
      <c r="T13" s="248"/>
      <c r="U13" s="237" t="s">
        <v>226</v>
      </c>
      <c r="W13" s="241" t="s">
        <v>226</v>
      </c>
      <c r="X13" s="237" t="s">
        <v>226</v>
      </c>
      <c r="Z13" s="241" t="s">
        <v>226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875</v>
      </c>
      <c r="E17" s="835">
        <v>98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230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231</v>
      </c>
      <c r="E19" s="890" t="s">
        <v>126</v>
      </c>
      <c r="F19" s="891"/>
      <c r="G19" s="891"/>
      <c r="H19" s="892"/>
      <c r="I19" s="882" t="s">
        <v>127</v>
      </c>
      <c r="J19" s="883"/>
      <c r="K19" s="883"/>
      <c r="L19" s="884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1119</v>
      </c>
      <c r="C20" s="265" t="s">
        <v>232</v>
      </c>
      <c r="D20" s="137" t="s">
        <v>233</v>
      </c>
      <c r="E20" s="839" t="s">
        <v>128</v>
      </c>
      <c r="F20" s="840" t="s">
        <v>974</v>
      </c>
      <c r="G20" s="840" t="s">
        <v>975</v>
      </c>
      <c r="H20" s="840" t="s">
        <v>973</v>
      </c>
      <c r="I20" s="838" t="s">
        <v>974</v>
      </c>
      <c r="J20" s="838" t="s">
        <v>975</v>
      </c>
      <c r="K20" s="838" t="s">
        <v>973</v>
      </c>
      <c r="L20" s="841" t="s">
        <v>545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234</v>
      </c>
      <c r="E21" s="331" t="s">
        <v>1276</v>
      </c>
      <c r="F21" s="331" t="s">
        <v>1277</v>
      </c>
      <c r="G21" s="331" t="s">
        <v>559</v>
      </c>
      <c r="H21" s="331" t="s">
        <v>560</v>
      </c>
      <c r="I21" s="331" t="s">
        <v>518</v>
      </c>
      <c r="J21" s="331" t="s">
        <v>129</v>
      </c>
      <c r="K21" s="331" t="s">
        <v>130</v>
      </c>
      <c r="L21" s="580" t="s">
        <v>144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899" t="s">
        <v>235</v>
      </c>
      <c r="D22" s="899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236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1207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1208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1269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564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93" t="s">
        <v>1209</v>
      </c>
      <c r="D28" s="893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1210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1211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1212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1213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900" t="s">
        <v>1214</v>
      </c>
      <c r="D33" s="900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1215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1216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1217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1218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565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94" t="s">
        <v>1201</v>
      </c>
      <c r="D39" s="894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1219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1220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1221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1222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93" t="s">
        <v>1223</v>
      </c>
      <c r="D44" s="893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1224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1225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1226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1227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94" t="s">
        <v>1228</v>
      </c>
      <c r="D49" s="894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1229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1230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1231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1232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1233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93" t="s">
        <v>1234</v>
      </c>
      <c r="D55" s="893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1235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1236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93" t="s">
        <v>1237</v>
      </c>
      <c r="D58" s="893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1238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1239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01" t="s">
        <v>1240</v>
      </c>
      <c r="D61" s="902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94" t="s">
        <v>1241</v>
      </c>
      <c r="D62" s="894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1242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1243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1244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1245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1246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1247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75" t="s">
        <v>1202</v>
      </c>
      <c r="D69" s="875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75" t="s">
        <v>1248</v>
      </c>
      <c r="D70" s="875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75" t="s">
        <v>1249</v>
      </c>
      <c r="D71" s="875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94" t="s">
        <v>1250</v>
      </c>
      <c r="D72" s="894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5</v>
      </c>
      <c r="J72" s="279">
        <f t="shared" si="12"/>
        <v>0</v>
      </c>
      <c r="K72" s="790">
        <f t="shared" si="12"/>
        <v>0</v>
      </c>
      <c r="L72" s="279">
        <f t="shared" si="12"/>
        <v>5</v>
      </c>
      <c r="M72" s="243">
        <f t="shared" si="1"/>
        <v>1</v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1251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1252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1253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1254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1255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1256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281</v>
      </c>
      <c r="E79" s="539">
        <f t="shared" si="3"/>
        <v>0</v>
      </c>
      <c r="F79" s="526">
        <v>0</v>
      </c>
      <c r="G79" s="272">
        <v>0</v>
      </c>
      <c r="H79" s="791"/>
      <c r="I79" s="526">
        <v>5</v>
      </c>
      <c r="J79" s="272">
        <v>0</v>
      </c>
      <c r="K79" s="791"/>
      <c r="L79" s="571">
        <f t="shared" si="13"/>
        <v>5</v>
      </c>
      <c r="M79" s="243">
        <f t="shared" si="1"/>
        <v>1</v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282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283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284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285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286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287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288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95" t="s">
        <v>289</v>
      </c>
      <c r="D87" s="895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290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1372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896" t="s">
        <v>1373</v>
      </c>
      <c r="D90" s="896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94" t="s">
        <v>1374</v>
      </c>
      <c r="D91" s="894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1375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1376</v>
      </c>
      <c r="D93" s="142" t="s">
        <v>1377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1378</v>
      </c>
      <c r="D94" s="142" t="s">
        <v>1379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1380</v>
      </c>
      <c r="E95" s="539">
        <f t="shared" si="18"/>
        <v>0</v>
      </c>
      <c r="F95" s="526"/>
      <c r="G95" s="272"/>
      <c r="H95" s="791"/>
      <c r="I95" s="526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1381</v>
      </c>
      <c r="D96" s="142" t="s">
        <v>1382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1383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1384</v>
      </c>
      <c r="D98" s="142" t="s">
        <v>1385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1386</v>
      </c>
      <c r="D99" s="142" t="s">
        <v>295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296</v>
      </c>
      <c r="D100" s="142" t="s">
        <v>297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298</v>
      </c>
      <c r="D101" s="142" t="s">
        <v>299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300</v>
      </c>
      <c r="D102" s="142" t="s">
        <v>301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302</v>
      </c>
      <c r="D103" s="158" t="s">
        <v>303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304</v>
      </c>
      <c r="D104" s="159" t="s">
        <v>305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93" t="s">
        <v>306</v>
      </c>
      <c r="D105" s="893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307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308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1475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94" t="s">
        <v>118</v>
      </c>
      <c r="D109" s="894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309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119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310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311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1203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312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93" t="s">
        <v>313</v>
      </c>
      <c r="D116" s="893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314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315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316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317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318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730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731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732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733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734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735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736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1476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737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738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01" t="s">
        <v>739</v>
      </c>
      <c r="D132" s="901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75" t="s">
        <v>740</v>
      </c>
      <c r="D133" s="875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741</v>
      </c>
      <c r="C134" s="894" t="s">
        <v>1830</v>
      </c>
      <c r="D134" s="894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1831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1832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93" t="s">
        <v>1833</v>
      </c>
      <c r="D137" s="893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1576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1834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1835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1577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1836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1554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1555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1556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93" t="s">
        <v>1477</v>
      </c>
      <c r="D146" s="893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1557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1558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1559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1560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1561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1562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1563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1564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93" t="s">
        <v>1478</v>
      </c>
      <c r="D155" s="893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1479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1480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1481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1482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1483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1484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1485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1486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742</v>
      </c>
      <c r="D164" s="306" t="s">
        <v>743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5</v>
      </c>
      <c r="J164" s="307">
        <f t="shared" si="38"/>
        <v>0</v>
      </c>
      <c r="K164" s="794">
        <f t="shared" si="38"/>
        <v>0</v>
      </c>
      <c r="L164" s="307">
        <f t="shared" si="38"/>
        <v>5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169" s="888"/>
      <c r="D169" s="888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227</v>
      </c>
      <c r="F170" s="310" t="s">
        <v>1064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89">
        <f>$B$9</f>
        <v>0</v>
      </c>
      <c r="C171" s="888"/>
      <c r="D171" s="888"/>
      <c r="E171" s="311">
        <f>$E$9</f>
        <v>42005</v>
      </c>
      <c r="F171" s="312">
        <f>$F$9</f>
        <v>42338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89" t="str">
        <f>$B$12</f>
        <v>Твърдица</v>
      </c>
      <c r="C174" s="888"/>
      <c r="D174" s="888"/>
      <c r="E174" s="309" t="s">
        <v>228</v>
      </c>
      <c r="F174" s="316" t="str">
        <f>$F$12</f>
        <v>7004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89"/>
      <c r="P174" s="888"/>
      <c r="Q174" s="888"/>
      <c r="R174" s="315"/>
      <c r="S174" s="245"/>
      <c r="T174" s="889"/>
      <c r="U174" s="888"/>
      <c r="V174" s="888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229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98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230</v>
      </c>
      <c r="M177" s="243">
        <v>1</v>
      </c>
      <c r="N177" s="244"/>
      <c r="O177" s="317" t="s">
        <v>1270</v>
      </c>
      <c r="P177" s="309"/>
      <c r="Q177" s="315"/>
      <c r="R177" s="318" t="s">
        <v>230</v>
      </c>
      <c r="S177" s="245"/>
      <c r="T177" s="319" t="s">
        <v>1271</v>
      </c>
      <c r="U177" s="320"/>
      <c r="V177" s="321"/>
      <c r="W177" s="322"/>
      <c r="X177" s="320"/>
      <c r="Y177" s="321"/>
      <c r="Z177" s="322" t="s">
        <v>230</v>
      </c>
    </row>
    <row r="178" spans="2:27" s="249" customFormat="1" ht="31.5" customHeight="1" thickBot="1">
      <c r="B178" s="420"/>
      <c r="C178" s="399"/>
      <c r="D178" s="323" t="s">
        <v>744</v>
      </c>
      <c r="E178" s="890" t="s">
        <v>126</v>
      </c>
      <c r="F178" s="891"/>
      <c r="G178" s="891"/>
      <c r="H178" s="892"/>
      <c r="I178" s="882" t="s">
        <v>127</v>
      </c>
      <c r="J178" s="883"/>
      <c r="K178" s="883"/>
      <c r="L178" s="884"/>
      <c r="M178" s="243">
        <v>1</v>
      </c>
      <c r="N178" s="244"/>
      <c r="O178" s="885" t="s">
        <v>131</v>
      </c>
      <c r="P178" s="885" t="s">
        <v>132</v>
      </c>
      <c r="Q178" s="881" t="s">
        <v>133</v>
      </c>
      <c r="R178" s="855" t="s">
        <v>1272</v>
      </c>
      <c r="S178" s="244"/>
      <c r="T178" s="881" t="s">
        <v>134</v>
      </c>
      <c r="U178" s="881" t="s">
        <v>135</v>
      </c>
      <c r="V178" s="881" t="s">
        <v>136</v>
      </c>
      <c r="W178" s="855" t="s">
        <v>1273</v>
      </c>
      <c r="X178" s="324" t="s">
        <v>1274</v>
      </c>
      <c r="Y178" s="324"/>
      <c r="Z178" s="325"/>
      <c r="AA178" s="903" t="s">
        <v>1275</v>
      </c>
    </row>
    <row r="179" spans="2:27" s="249" customFormat="1" ht="44.25" customHeight="1" thickBot="1">
      <c r="B179" s="204" t="s">
        <v>1119</v>
      </c>
      <c r="C179" s="740" t="s">
        <v>232</v>
      </c>
      <c r="D179" s="743" t="s">
        <v>746</v>
      </c>
      <c r="E179" s="839" t="s">
        <v>128</v>
      </c>
      <c r="F179" s="840" t="s">
        <v>974</v>
      </c>
      <c r="G179" s="840" t="s">
        <v>975</v>
      </c>
      <c r="H179" s="840" t="s">
        <v>973</v>
      </c>
      <c r="I179" s="838" t="s">
        <v>974</v>
      </c>
      <c r="J179" s="838" t="s">
        <v>975</v>
      </c>
      <c r="K179" s="838" t="s">
        <v>973</v>
      </c>
      <c r="L179" s="841" t="s">
        <v>545</v>
      </c>
      <c r="M179" s="243">
        <v>1</v>
      </c>
      <c r="N179" s="244"/>
      <c r="O179" s="906"/>
      <c r="P179" s="906"/>
      <c r="Q179" s="907"/>
      <c r="R179" s="907"/>
      <c r="S179" s="244"/>
      <c r="T179" s="905"/>
      <c r="U179" s="905"/>
      <c r="V179" s="905"/>
      <c r="W179" s="905"/>
      <c r="X179" s="328">
        <v>2015</v>
      </c>
      <c r="Y179" s="328">
        <v>2016</v>
      </c>
      <c r="Z179" s="328" t="s">
        <v>137</v>
      </c>
      <c r="AA179" s="904"/>
    </row>
    <row r="180" spans="2:27" s="249" customFormat="1" ht="18.75" thickBot="1">
      <c r="B180" s="741"/>
      <c r="C180" s="329"/>
      <c r="D180" s="330" t="s">
        <v>745</v>
      </c>
      <c r="E180" s="331" t="s">
        <v>1276</v>
      </c>
      <c r="F180" s="331" t="s">
        <v>1277</v>
      </c>
      <c r="G180" s="331" t="s">
        <v>559</v>
      </c>
      <c r="H180" s="331" t="s">
        <v>560</v>
      </c>
      <c r="I180" s="331" t="s">
        <v>518</v>
      </c>
      <c r="J180" s="331" t="s">
        <v>129</v>
      </c>
      <c r="K180" s="331" t="s">
        <v>130</v>
      </c>
      <c r="L180" s="580" t="s">
        <v>144</v>
      </c>
      <c r="M180" s="243">
        <v>1</v>
      </c>
      <c r="N180" s="244"/>
      <c r="O180" s="332" t="s">
        <v>1278</v>
      </c>
      <c r="P180" s="332" t="s">
        <v>1279</v>
      </c>
      <c r="Q180" s="333" t="s">
        <v>1280</v>
      </c>
      <c r="R180" s="333" t="s">
        <v>1281</v>
      </c>
      <c r="S180" s="244"/>
      <c r="T180" s="334" t="s">
        <v>1282</v>
      </c>
      <c r="U180" s="334" t="s">
        <v>1283</v>
      </c>
      <c r="V180" s="334" t="s">
        <v>1284</v>
      </c>
      <c r="W180" s="334" t="s">
        <v>1285</v>
      </c>
      <c r="X180" s="334" t="s">
        <v>515</v>
      </c>
      <c r="Y180" s="334" t="s">
        <v>516</v>
      </c>
      <c r="Z180" s="334" t="s">
        <v>517</v>
      </c>
      <c r="AA180" s="335" t="s">
        <v>518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519</v>
      </c>
      <c r="P181" s="339" t="s">
        <v>519</v>
      </c>
      <c r="Q181" s="339" t="s">
        <v>520</v>
      </c>
      <c r="R181" s="339" t="s">
        <v>521</v>
      </c>
      <c r="S181" s="340"/>
      <c r="T181" s="339" t="s">
        <v>519</v>
      </c>
      <c r="U181" s="339" t="s">
        <v>519</v>
      </c>
      <c r="V181" s="339" t="s">
        <v>522</v>
      </c>
      <c r="W181" s="339" t="s">
        <v>523</v>
      </c>
      <c r="X181" s="339" t="s">
        <v>519</v>
      </c>
      <c r="Y181" s="339" t="s">
        <v>519</v>
      </c>
      <c r="Z181" s="339" t="s">
        <v>519</v>
      </c>
      <c r="AA181" s="341" t="s">
        <v>524</v>
      </c>
    </row>
    <row r="182" spans="1:28" s="274" customFormat="1" ht="34.5" customHeight="1" thickBot="1">
      <c r="A182" s="289">
        <v>5</v>
      </c>
      <c r="B182" s="167">
        <v>100</v>
      </c>
      <c r="C182" s="877" t="s">
        <v>747</v>
      </c>
      <c r="D182" s="878"/>
      <c r="E182" s="615">
        <f aca="true" t="shared" si="39" ref="E182:L182">SUMIF($B$595:$B$12301,$B182,E$595:E$12301)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64902</v>
      </c>
      <c r="J182" s="616">
        <f t="shared" si="39"/>
        <v>0</v>
      </c>
      <c r="K182" s="616">
        <f t="shared" si="39"/>
        <v>0</v>
      </c>
      <c r="L182" s="616">
        <f t="shared" si="39"/>
        <v>64902</v>
      </c>
      <c r="M182" s="243">
        <f aca="true" t="shared" si="40" ref="M182:M245">(IF($E182&lt;&gt;0,$M$2,IF($L182&lt;&gt;0,$M$2,"")))</f>
        <v>1</v>
      </c>
      <c r="N182" s="271"/>
      <c r="O182" s="617">
        <f>SUMIF($B$595:$B$12301,$B182,O$595:O$12301)</f>
        <v>0</v>
      </c>
      <c r="P182" s="618">
        <f>SUMIF($B$595:$B$12301,$B182,P$595:P$12301)</f>
        <v>0</v>
      </c>
      <c r="Q182" s="618">
        <f>SUMIF($B$595:$B$12301,$B182,Q$595:Q$12301)</f>
        <v>64902</v>
      </c>
      <c r="R182" s="618">
        <f>SUMIF($B$595:$B$12301,$B182,R$595:R$12301)</f>
        <v>-64902</v>
      </c>
      <c r="S182" s="271"/>
      <c r="T182" s="619">
        <f aca="true" t="shared" si="41" ref="T182:Z182">SUMIF($B$595:$B$12301,$B182,T$595:T$12301)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748</v>
      </c>
      <c r="E183" s="539">
        <f aca="true" t="shared" si="42" ref="E183:L184">SUMIF($C$595:$C$12301,$C183,E$595:E$12301)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64902</v>
      </c>
      <c r="J183" s="277">
        <f t="shared" si="42"/>
        <v>0</v>
      </c>
      <c r="K183" s="277">
        <f t="shared" si="42"/>
        <v>0</v>
      </c>
      <c r="L183" s="277">
        <f t="shared" si="42"/>
        <v>64902</v>
      </c>
      <c r="M183" s="243">
        <f t="shared" si="40"/>
        <v>1</v>
      </c>
      <c r="N183" s="271"/>
      <c r="O183" s="350">
        <f aca="true" t="shared" si="43" ref="O183:R184">SUMIF($C$595:$C$12301,$C183,O$595:O$12301)</f>
        <v>0</v>
      </c>
      <c r="P183" s="351">
        <f t="shared" si="43"/>
        <v>0</v>
      </c>
      <c r="Q183" s="351">
        <f t="shared" si="43"/>
        <v>64902</v>
      </c>
      <c r="R183" s="351">
        <f t="shared" si="43"/>
        <v>-64902</v>
      </c>
      <c r="S183" s="271"/>
      <c r="T183" s="352">
        <f aca="true" t="shared" si="44" ref="T183:Z184">SUMIF($C$595:$C$12301,$C183,T$595:T$12301)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749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9" t="s">
        <v>750</v>
      </c>
      <c r="D185" s="879"/>
      <c r="E185" s="621">
        <f aca="true" t="shared" si="46" ref="E185:L185">SUMIF($B$595:$B$12301,$B185,E$595:E$12301)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54161</v>
      </c>
      <c r="J185" s="622">
        <f t="shared" si="46"/>
        <v>0</v>
      </c>
      <c r="K185" s="622">
        <f t="shared" si="46"/>
        <v>0</v>
      </c>
      <c r="L185" s="622">
        <f t="shared" si="46"/>
        <v>54161</v>
      </c>
      <c r="M185" s="243">
        <f t="shared" si="40"/>
        <v>1</v>
      </c>
      <c r="N185" s="271"/>
      <c r="O185" s="623">
        <f>SUMIF($B$595:$B$12301,$B185,O$595:O$12301)</f>
        <v>0</v>
      </c>
      <c r="P185" s="624">
        <f>SUMIF($B$595:$B$12301,$B185,P$595:P$12301)</f>
        <v>0</v>
      </c>
      <c r="Q185" s="624">
        <f>SUMIF($B$595:$B$12301,$B185,Q$595:Q$12301)</f>
        <v>54161</v>
      </c>
      <c r="R185" s="624">
        <f>SUMIF($B$595:$B$12301,$B185,R$595:R$12301)</f>
        <v>-54161</v>
      </c>
      <c r="S185" s="271"/>
      <c r="T185" s="625">
        <f aca="true" t="shared" si="47" ref="T185:Z185">SUMIF($B$595:$B$12301,$B185,T$595:T$12301)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751</v>
      </c>
      <c r="E186" s="539">
        <f aca="true" t="shared" si="48" ref="E186:L190">SUMIF($C$595:$C$12301,$C186,E$595:E$12301)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40618</v>
      </c>
      <c r="J186" s="277">
        <f t="shared" si="48"/>
        <v>0</v>
      </c>
      <c r="K186" s="277">
        <f t="shared" si="48"/>
        <v>0</v>
      </c>
      <c r="L186" s="277">
        <f t="shared" si="48"/>
        <v>40618</v>
      </c>
      <c r="M186" s="243">
        <f t="shared" si="40"/>
        <v>1</v>
      </c>
      <c r="N186" s="271"/>
      <c r="O186" s="350">
        <f aca="true" t="shared" si="49" ref="O186:R190">SUMIF($C$595:$C$12301,$C186,O$595:O$12301)</f>
        <v>0</v>
      </c>
      <c r="P186" s="351">
        <f t="shared" si="49"/>
        <v>0</v>
      </c>
      <c r="Q186" s="351">
        <f t="shared" si="49"/>
        <v>40618</v>
      </c>
      <c r="R186" s="351">
        <f t="shared" si="49"/>
        <v>-40618</v>
      </c>
      <c r="S186" s="271"/>
      <c r="T186" s="352">
        <f aca="true" t="shared" si="50" ref="T186:Z190">SUMIF($C$595:$C$12301,$C186,T$595:T$12301)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752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13543</v>
      </c>
      <c r="J187" s="277">
        <f t="shared" si="48"/>
        <v>0</v>
      </c>
      <c r="K187" s="277">
        <f t="shared" si="48"/>
        <v>0</v>
      </c>
      <c r="L187" s="277">
        <f t="shared" si="48"/>
        <v>13543</v>
      </c>
      <c r="M187" s="243">
        <f t="shared" si="40"/>
        <v>1</v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13543</v>
      </c>
      <c r="R187" s="351">
        <f t="shared" si="49"/>
        <v>-13543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378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379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380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75" t="s">
        <v>1394</v>
      </c>
      <c r="D191" s="875"/>
      <c r="E191" s="621">
        <f aca="true" t="shared" si="51" ref="E191:L191">SUMIF($B$595:$B$12301,$B191,E$595:E$12301)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22754</v>
      </c>
      <c r="J191" s="622">
        <f t="shared" si="51"/>
        <v>0</v>
      </c>
      <c r="K191" s="622">
        <f t="shared" si="51"/>
        <v>0</v>
      </c>
      <c r="L191" s="622">
        <f t="shared" si="51"/>
        <v>22754</v>
      </c>
      <c r="M191" s="243">
        <f t="shared" si="40"/>
        <v>1</v>
      </c>
      <c r="N191" s="271"/>
      <c r="O191" s="623">
        <f>SUMIF($B$595:$B$12301,$B191,O$595:O$12301)</f>
        <v>0</v>
      </c>
      <c r="P191" s="624">
        <f>SUMIF($B$595:$B$12301,$B191,P$595:P$12301)</f>
        <v>0</v>
      </c>
      <c r="Q191" s="624">
        <f>SUMIF($B$595:$B$12301,$B191,Q$595:Q$12301)</f>
        <v>22754</v>
      </c>
      <c r="R191" s="624">
        <f>SUMIF($B$595:$B$12301,$B191,R$595:R$12301)</f>
        <v>-22754</v>
      </c>
      <c r="S191" s="271"/>
      <c r="T191" s="625">
        <f aca="true" t="shared" si="52" ref="T191:Z191">SUMIF($B$595:$B$12301,$B191,T$595:T$12301)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1395</v>
      </c>
      <c r="E192" s="539">
        <f aca="true" t="shared" si="53" ref="E192:L196">SUMIF($C$595:$C$12301,$C192,E$595:E$12301)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12276</v>
      </c>
      <c r="J192" s="277">
        <f t="shared" si="53"/>
        <v>0</v>
      </c>
      <c r="K192" s="277">
        <f t="shared" si="53"/>
        <v>0</v>
      </c>
      <c r="L192" s="277">
        <f t="shared" si="53"/>
        <v>12276</v>
      </c>
      <c r="M192" s="243">
        <f t="shared" si="40"/>
        <v>1</v>
      </c>
      <c r="N192" s="271"/>
      <c r="O192" s="350">
        <f aca="true" t="shared" si="54" ref="O192:R196">SUMIF($C$595:$C$12301,$C192,O$595:O$12301)</f>
        <v>0</v>
      </c>
      <c r="P192" s="351">
        <f t="shared" si="54"/>
        <v>0</v>
      </c>
      <c r="Q192" s="351">
        <f t="shared" si="54"/>
        <v>12276</v>
      </c>
      <c r="R192" s="351">
        <f t="shared" si="54"/>
        <v>-12276</v>
      </c>
      <c r="S192" s="271"/>
      <c r="T192" s="352">
        <f aca="true" t="shared" si="55" ref="T192:Z196">SUMIF($C$595:$C$12301,$C192,T$595:T$12301)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1396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2458</v>
      </c>
      <c r="J193" s="277">
        <f t="shared" si="53"/>
        <v>0</v>
      </c>
      <c r="K193" s="277">
        <f t="shared" si="53"/>
        <v>0</v>
      </c>
      <c r="L193" s="277">
        <f t="shared" si="53"/>
        <v>2458</v>
      </c>
      <c r="M193" s="243">
        <f t="shared" si="40"/>
        <v>1</v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2458</v>
      </c>
      <c r="R193" s="351">
        <f t="shared" si="54"/>
        <v>-2458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1397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5532</v>
      </c>
      <c r="J194" s="277">
        <f t="shared" si="53"/>
        <v>0</v>
      </c>
      <c r="K194" s="277">
        <f t="shared" si="53"/>
        <v>0</v>
      </c>
      <c r="L194" s="277">
        <f t="shared" si="53"/>
        <v>5532</v>
      </c>
      <c r="M194" s="243">
        <f t="shared" si="40"/>
        <v>1</v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5532</v>
      </c>
      <c r="R194" s="351">
        <f t="shared" si="54"/>
        <v>-5532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1398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2488</v>
      </c>
      <c r="J195" s="277">
        <f t="shared" si="53"/>
        <v>0</v>
      </c>
      <c r="K195" s="277">
        <f t="shared" si="53"/>
        <v>0</v>
      </c>
      <c r="L195" s="277">
        <f t="shared" si="53"/>
        <v>2488</v>
      </c>
      <c r="M195" s="243">
        <f t="shared" si="40"/>
        <v>1</v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2488</v>
      </c>
      <c r="R195" s="351">
        <f t="shared" si="54"/>
        <v>-2488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1399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908" t="s">
        <v>1400</v>
      </c>
      <c r="D197" s="909"/>
      <c r="E197" s="540">
        <f aca="true" t="shared" si="56" ref="E197:L198">SUMIF($B$595:$B$12301,$B197,E$595:E$12301)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SUMIF($B$595:$B$12301,$B197,O$595:O$12301)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SUMIF($B$595:$B$12301,$B197,T$595:T$12301)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54" t="s">
        <v>1401</v>
      </c>
      <c r="D198" s="854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124213</v>
      </c>
      <c r="J198" s="353">
        <f t="shared" si="56"/>
        <v>0</v>
      </c>
      <c r="K198" s="353">
        <f t="shared" si="56"/>
        <v>0</v>
      </c>
      <c r="L198" s="353">
        <f t="shared" si="56"/>
        <v>124213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124213</v>
      </c>
      <c r="R198" s="355">
        <f t="shared" si="57"/>
        <v>-124213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122452</v>
      </c>
      <c r="W198" s="354">
        <f t="shared" si="58"/>
        <v>-122452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-122452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1402</v>
      </c>
      <c r="E199" s="539">
        <f aca="true" t="shared" si="59" ref="E199:L208">SUMIF($C$595:$C$12301,$C199,E$595:E$12301)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10371</v>
      </c>
      <c r="J199" s="277">
        <f t="shared" si="59"/>
        <v>0</v>
      </c>
      <c r="K199" s="277">
        <f t="shared" si="59"/>
        <v>0</v>
      </c>
      <c r="L199" s="277">
        <f t="shared" si="59"/>
        <v>10371</v>
      </c>
      <c r="M199" s="243">
        <f t="shared" si="40"/>
        <v>1</v>
      </c>
      <c r="N199" s="271"/>
      <c r="O199" s="350">
        <f aca="true" t="shared" si="60" ref="O199:R215">SUMIF($C$595:$C$12301,$C199,O$595:O$12301)</f>
        <v>0</v>
      </c>
      <c r="P199" s="351">
        <f t="shared" si="60"/>
        <v>0</v>
      </c>
      <c r="Q199" s="351">
        <f t="shared" si="60"/>
        <v>10371</v>
      </c>
      <c r="R199" s="351">
        <f t="shared" si="60"/>
        <v>-10371</v>
      </c>
      <c r="S199" s="271"/>
      <c r="T199" s="350">
        <f aca="true" t="shared" si="61" ref="T199:Z208">SUMIF($C$595:$C$12301,$C199,T$595:T$12301)</f>
        <v>0</v>
      </c>
      <c r="U199" s="350">
        <f t="shared" si="61"/>
        <v>0</v>
      </c>
      <c r="V199" s="350">
        <f t="shared" si="61"/>
        <v>10371</v>
      </c>
      <c r="W199" s="350">
        <f t="shared" si="61"/>
        <v>-10371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-10371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1403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1404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1405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1172</v>
      </c>
      <c r="J202" s="277">
        <f t="shared" si="59"/>
        <v>0</v>
      </c>
      <c r="K202" s="277">
        <f t="shared" si="59"/>
        <v>0</v>
      </c>
      <c r="L202" s="277">
        <f t="shared" si="59"/>
        <v>1172</v>
      </c>
      <c r="M202" s="243">
        <f t="shared" si="40"/>
        <v>1</v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1172</v>
      </c>
      <c r="R202" s="351">
        <f t="shared" si="60"/>
        <v>-1172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1172</v>
      </c>
      <c r="W202" s="350">
        <f t="shared" si="61"/>
        <v>-1172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-1172</v>
      </c>
    </row>
    <row r="203" spans="1:27" ht="18.75" thickBot="1">
      <c r="A203" s="290">
        <v>150</v>
      </c>
      <c r="B203" s="139"/>
      <c r="C203" s="140">
        <v>1015</v>
      </c>
      <c r="D203" s="149" t="s">
        <v>1406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10257</v>
      </c>
      <c r="J203" s="277">
        <f t="shared" si="59"/>
        <v>0</v>
      </c>
      <c r="K203" s="277">
        <f t="shared" si="59"/>
        <v>0</v>
      </c>
      <c r="L203" s="277">
        <f t="shared" si="59"/>
        <v>10257</v>
      </c>
      <c r="M203" s="243">
        <f t="shared" si="40"/>
        <v>1</v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10257</v>
      </c>
      <c r="R203" s="351">
        <f t="shared" si="60"/>
        <v>-10257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10257</v>
      </c>
      <c r="W203" s="350">
        <f t="shared" si="61"/>
        <v>-10257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-10257</v>
      </c>
    </row>
    <row r="204" spans="1:27" ht="18.75" thickBot="1">
      <c r="A204" s="290">
        <v>155</v>
      </c>
      <c r="B204" s="139"/>
      <c r="C204" s="140">
        <v>1016</v>
      </c>
      <c r="D204" s="149" t="s">
        <v>1407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22001</v>
      </c>
      <c r="J204" s="277">
        <f t="shared" si="59"/>
        <v>0</v>
      </c>
      <c r="K204" s="277">
        <f t="shared" si="59"/>
        <v>0</v>
      </c>
      <c r="L204" s="277">
        <f t="shared" si="59"/>
        <v>22001</v>
      </c>
      <c r="M204" s="243">
        <f t="shared" si="40"/>
        <v>1</v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22001</v>
      </c>
      <c r="R204" s="351">
        <f t="shared" si="60"/>
        <v>-22001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22001</v>
      </c>
      <c r="W204" s="350">
        <f t="shared" si="61"/>
        <v>-22001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-22001</v>
      </c>
    </row>
    <row r="205" spans="1:27" ht="18.75" thickBot="1">
      <c r="A205" s="290">
        <v>160</v>
      </c>
      <c r="B205" s="144"/>
      <c r="C205" s="173">
        <v>1020</v>
      </c>
      <c r="D205" s="174" t="s">
        <v>1408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78651</v>
      </c>
      <c r="J205" s="277">
        <f t="shared" si="59"/>
        <v>0</v>
      </c>
      <c r="K205" s="277">
        <f t="shared" si="59"/>
        <v>0</v>
      </c>
      <c r="L205" s="277">
        <f t="shared" si="59"/>
        <v>78651</v>
      </c>
      <c r="M205" s="243">
        <f t="shared" si="40"/>
        <v>1</v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78651</v>
      </c>
      <c r="R205" s="351">
        <f t="shared" si="60"/>
        <v>-78651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78651</v>
      </c>
      <c r="W205" s="350">
        <f t="shared" si="61"/>
        <v>-78651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-78651</v>
      </c>
    </row>
    <row r="206" spans="1:27" ht="18.75" thickBot="1">
      <c r="A206" s="290">
        <v>165</v>
      </c>
      <c r="B206" s="139"/>
      <c r="C206" s="140">
        <v>1030</v>
      </c>
      <c r="D206" s="149" t="s">
        <v>1409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1410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1761</v>
      </c>
      <c r="J207" s="277">
        <f t="shared" si="59"/>
        <v>0</v>
      </c>
      <c r="K207" s="277">
        <f t="shared" si="59"/>
        <v>0</v>
      </c>
      <c r="L207" s="277">
        <f t="shared" si="59"/>
        <v>1761</v>
      </c>
      <c r="M207" s="243">
        <f t="shared" si="40"/>
        <v>1</v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1761</v>
      </c>
      <c r="R207" s="351">
        <f t="shared" si="60"/>
        <v>-1761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1411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1412</v>
      </c>
      <c r="E209" s="539">
        <f aca="true" t="shared" si="62" ref="E209:L215">SUMIF($C$595:$C$12301,$C209,E$595:E$12301)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SUMIF($C$595:$C$12301,$C209,T$595:T$12301)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1413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971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1415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1416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1565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1417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64" t="s">
        <v>1487</v>
      </c>
      <c r="D216" s="864"/>
      <c r="E216" s="540">
        <f aca="true" t="shared" si="64" ref="E216:L216">SUMIF($B$595:$B$12301,$B216,E$595:E$12301)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SUMIF($B$595:$B$12301,$B216,O$595:O$12301)</f>
        <v>0</v>
      </c>
      <c r="P216" s="355">
        <f>SUMIF($B$595:$B$12301,$B216,P$595:P$12301)</f>
        <v>0</v>
      </c>
      <c r="Q216" s="355">
        <f>SUMIF($B$595:$B$12301,$B216,Q$595:Q$12301)</f>
        <v>0</v>
      </c>
      <c r="R216" s="355">
        <f>SUMIF($B$595:$B$12301,$B216,R$595:R$12301)</f>
        <v>0</v>
      </c>
      <c r="S216" s="271"/>
      <c r="T216" s="356">
        <f aca="true" t="shared" si="65" ref="T216:Z216">SUMIF($B$595:$B$12301,$B216,T$595:T$12301)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1488</v>
      </c>
      <c r="E217" s="539">
        <f aca="true" t="shared" si="66" ref="E217:L219">SUMIF($C$595:$C$12301,$C217,E$595:E$12301)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SUMIF($C$595:$C$12301,$C217,O$595:O$12301)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SUMIF($C$595:$C$12301,$C217,T$595:T$12301)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1489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1490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64" t="s">
        <v>566</v>
      </c>
      <c r="D220" s="864"/>
      <c r="E220" s="540">
        <f aca="true" t="shared" si="69" ref="E220:L220">SUMIF($B$595:$B$12301,$B220,E$595:E$12301)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SUMIF($B$595:$B$12301,$B220,O$595:O$12301)</f>
        <v>0</v>
      </c>
      <c r="P220" s="355">
        <f>SUMIF($B$595:$B$12301,$B220,P$595:P$12301)</f>
        <v>0</v>
      </c>
      <c r="Q220" s="355">
        <f>SUMIF($B$595:$B$12301,$B220,Q$595:Q$12301)</f>
        <v>0</v>
      </c>
      <c r="R220" s="355">
        <f>SUMIF($B$595:$B$12301,$B220,R$595:R$12301)</f>
        <v>0</v>
      </c>
      <c r="S220" s="271"/>
      <c r="T220" s="356">
        <f aca="true" t="shared" si="70" ref="T220:Z220">SUMIF($B$595:$B$12301,$B220,T$595:T$12301)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1418</v>
      </c>
      <c r="E221" s="539">
        <f aca="true" t="shared" si="71" ref="E221:L225">SUMIF($C$595:$C$12301,$C221,E$595:E$12301)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SUMIF($C$595:$C$12301,$C221,O$595:O$12301)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SUMIF($C$595:$C$12301,$C221,T$595:T$12301)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1419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1420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1421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1422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64" t="s">
        <v>1423</v>
      </c>
      <c r="D226" s="864"/>
      <c r="E226" s="540">
        <f aca="true" t="shared" si="74" ref="E226:L226">SUMIF($B$595:$B$12301,$B226,E$595:E$12301)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SUMIF($B$595:$B$12301,$B226,O$595:O$12301)</f>
        <v>0</v>
      </c>
      <c r="P226" s="355">
        <f>SUMIF($B$595:$B$12301,$B226,P$595:P$12301)</f>
        <v>0</v>
      </c>
      <c r="Q226" s="355">
        <f>SUMIF($B$595:$B$12301,$B226,Q$595:Q$12301)</f>
        <v>0</v>
      </c>
      <c r="R226" s="355">
        <f>SUMIF($B$595:$B$12301,$B226,R$595:R$12301)</f>
        <v>0</v>
      </c>
      <c r="S226" s="271"/>
      <c r="T226" s="356">
        <f aca="true" t="shared" si="75" ref="T226:Z226">SUMIF($B$595:$B$12301,$B226,T$595:T$12301)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1566</v>
      </c>
      <c r="E227" s="539">
        <f aca="true" t="shared" si="76" ref="E227:L228">SUMIF($C$595:$C$12301,$C227,E$595:E$12301)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SUMIF($C$595:$C$12301,$C227,O$595:O$12301)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SUMIF($C$595:$C$12301,$C227,T$595:T$12301)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1424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68" t="s">
        <v>1425</v>
      </c>
      <c r="D229" s="874"/>
      <c r="E229" s="540">
        <f aca="true" t="shared" si="79" ref="E229:L233">SUMIF($B$595:$B$12301,$B229,E$595:E$12301)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SUMIF($B$595:$B$12301,$B229,O$595:O$12301)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SUMIF($B$595:$B$12301,$B229,T$595:T$12301)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70" t="s">
        <v>1426</v>
      </c>
      <c r="D230" s="871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70" t="s">
        <v>1427</v>
      </c>
      <c r="D231" s="871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70" t="s">
        <v>1428</v>
      </c>
      <c r="D232" s="871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60" t="s">
        <v>1429</v>
      </c>
      <c r="D233" s="860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1430</v>
      </c>
      <c r="E234" s="539">
        <f aca="true" t="shared" si="82" ref="E234:L239">SUMIF($C$595:$C$12301,$C234,E$595:E$12301)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SUMIF($C$595:$C$12301,$C234,O$595:O$12301)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SUMIF($C$595:$C$12301,$C234,T$595:T$12301)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1431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1432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1433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1434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1435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1436</v>
      </c>
      <c r="D240" s="359"/>
      <c r="E240" s="540">
        <f aca="true" t="shared" si="85" ref="E240:L240">SUMIF($B$595:$B$12301,$B240,E$595:E$12301)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SUMIF($B$595:$B$12301,$B240,O$595:O$12301)</f>
        <v>0</v>
      </c>
      <c r="P240" s="367">
        <f>SUMIF($B$595:$B$12301,$B240,P$595:P$12301)</f>
        <v>0</v>
      </c>
      <c r="Q240" s="367">
        <f>SUMIF($B$595:$B$12301,$B240,Q$595:Q$12301)</f>
        <v>0</v>
      </c>
      <c r="R240" s="367">
        <f>SUMIF($B$595:$B$12301,$B240,R$595:R$12301)</f>
        <v>0</v>
      </c>
      <c r="S240" s="271"/>
      <c r="T240" s="356">
        <f aca="true" t="shared" si="86" ref="T240:Z240">SUMIF($B$595:$B$12301,$B240,T$595:T$12301)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1437</v>
      </c>
      <c r="E241" s="539">
        <f aca="true" t="shared" si="87" ref="E241:L246">SUMIF($C$595:$C$12301,$C241,E$595:E$12301)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SUMIF($C$595:$C$12301,$C241,O$595:O$12301)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SUMIF($C$595:$C$12301,$C241,T$595:T$12301)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1438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1439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1440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1441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1442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69" t="s">
        <v>1443</v>
      </c>
      <c r="D247" s="869"/>
      <c r="E247" s="540">
        <f aca="true" t="shared" si="92" ref="E247:L250">SUMIF($B$595:$B$12301,$B247,E$595:E$12301)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SUMIF($B$595:$B$12301,$B247,O$595:O$12301)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SUMIF($B$595:$B$12301,$B247,T$595:T$12301)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69" t="s">
        <v>1444</v>
      </c>
      <c r="D248" s="869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7070</v>
      </c>
      <c r="J248" s="353">
        <f t="shared" si="92"/>
        <v>0</v>
      </c>
      <c r="K248" s="353">
        <f t="shared" si="92"/>
        <v>0</v>
      </c>
      <c r="L248" s="353">
        <f t="shared" si="92"/>
        <v>7070</v>
      </c>
      <c r="M248" s="243">
        <f t="shared" si="91"/>
        <v>1</v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7070</v>
      </c>
      <c r="R248" s="355">
        <f t="shared" si="93"/>
        <v>-7070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69" t="s">
        <v>1445</v>
      </c>
      <c r="D249" s="869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60" t="s">
        <v>1446</v>
      </c>
      <c r="D250" s="860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1447</v>
      </c>
      <c r="E251" s="539">
        <f aca="true" t="shared" si="95" ref="E251:L256">SUMIF($C$595:$C$12301,$C251,E$595:E$12301)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SUMIF($C$595:$C$12301,$C251,O$595:O$12301)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SUMIF($C$595:$C$12301,$C251,T$595:T$12301)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1448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1449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1450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1451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1452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64" t="s">
        <v>1453</v>
      </c>
      <c r="D257" s="864"/>
      <c r="E257" s="540">
        <f aca="true" t="shared" si="98" ref="E257:L257">SUMIF($B$595:$B$12301,$B257,E$595:E$12301)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SUMIF($B$595:$B$12301,$B257,O$595:O$12301)</f>
        <v>0</v>
      </c>
      <c r="P257" s="355">
        <f>SUMIF($B$595:$B$12301,$B257,P$595:P$12301)</f>
        <v>0</v>
      </c>
      <c r="Q257" s="355">
        <f>SUMIF($B$595:$B$12301,$B257,Q$595:Q$12301)</f>
        <v>0</v>
      </c>
      <c r="R257" s="355">
        <f>SUMIF($B$595:$B$12301,$B257,R$595:R$12301)</f>
        <v>0</v>
      </c>
      <c r="S257" s="271"/>
      <c r="T257" s="354">
        <f aca="true" t="shared" si="99" ref="T257:Z257">SUMIF($B$595:$B$12301,$B257,T$595:T$12301)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1454</v>
      </c>
      <c r="E258" s="539">
        <f aca="true" t="shared" si="100" ref="E258:L260">SUMIF($C$595:$C$12301,$C258,E$595:E$12301)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SUMIF($C$595:$C$12301,$C258,O$595:O$12301)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SUMIF($C$595:$C$12301,$C258,T$595:T$12301)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1455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1456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68" t="s">
        <v>1457</v>
      </c>
      <c r="D261" s="868"/>
      <c r="E261" s="540">
        <f aca="true" t="shared" si="103" ref="E261:L264">SUMIF($B$595:$B$12301,$B261,E$595:E$12301)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SUMIF($B$595:$B$12301,$B261,O$595:O$12301)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SUMIF($B$595:$B$12301,$B261,T$595:T$12301)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69" t="s">
        <v>525</v>
      </c>
      <c r="D262" s="869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70" t="s">
        <v>1458</v>
      </c>
      <c r="D263" s="871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60" t="s">
        <v>1491</v>
      </c>
      <c r="D264" s="860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1492</v>
      </c>
      <c r="E265" s="539">
        <f aca="true" t="shared" si="106" ref="E265:L266">SUMIF($C$595:$C$12301,$C265,E$595:E$12301)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SUMIF($C$595:$C$12301,$C265,O$595:O$12301)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SUMIF($C$595:$C$12301,$C265,T$595:T$12301)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1493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65" t="s">
        <v>1459</v>
      </c>
      <c r="D267" s="865"/>
      <c r="E267" s="540">
        <f aca="true" t="shared" si="109" ref="E267:L268">SUMIF($B$595:$B$12301,$B267,E$595:E$12301)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SUMIF($B$595:$B$12301,$B267,O$595:O$12301)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SUMIF($B$595:$B$12301,$B267,T$595:T$12301)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866" t="s">
        <v>1460</v>
      </c>
      <c r="D268" s="866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3348</v>
      </c>
      <c r="J268" s="353">
        <f t="shared" si="109"/>
        <v>0</v>
      </c>
      <c r="K268" s="353">
        <f t="shared" si="109"/>
        <v>0</v>
      </c>
      <c r="L268" s="353">
        <f t="shared" si="109"/>
        <v>3348</v>
      </c>
      <c r="M268" s="243">
        <f t="shared" si="91"/>
        <v>1</v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3348</v>
      </c>
      <c r="R268" s="370">
        <f t="shared" si="110"/>
        <v>-3348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3348</v>
      </c>
      <c r="W268" s="369">
        <f t="shared" si="111"/>
        <v>-3348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-3348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1461</v>
      </c>
      <c r="E269" s="539">
        <f aca="true" t="shared" si="112" ref="E269:L275">SUMIF($C$595:$C$12301,$C269,E$595:E$12301)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3348</v>
      </c>
      <c r="J269" s="277">
        <f t="shared" si="112"/>
        <v>0</v>
      </c>
      <c r="K269" s="277">
        <f t="shared" si="112"/>
        <v>0</v>
      </c>
      <c r="L269" s="277">
        <f t="shared" si="112"/>
        <v>3348</v>
      </c>
      <c r="M269" s="243">
        <f t="shared" si="91"/>
        <v>1</v>
      </c>
      <c r="N269" s="271"/>
      <c r="O269" s="372">
        <f aca="true" t="shared" si="113" ref="O269:R275">SUMIF($C$595:$C$12301,$C269,O$595:O$12301)</f>
        <v>0</v>
      </c>
      <c r="P269" s="373">
        <f t="shared" si="113"/>
        <v>0</v>
      </c>
      <c r="Q269" s="373">
        <f t="shared" si="113"/>
        <v>3348</v>
      </c>
      <c r="R269" s="373">
        <f t="shared" si="113"/>
        <v>-3348</v>
      </c>
      <c r="S269" s="271"/>
      <c r="T269" s="372">
        <f aca="true" t="shared" si="114" ref="T269:Z275">SUMIF($C$595:$C$12301,$C269,T$595:T$12301)</f>
        <v>0</v>
      </c>
      <c r="U269" s="372">
        <f t="shared" si="114"/>
        <v>0</v>
      </c>
      <c r="V269" s="372">
        <f t="shared" si="114"/>
        <v>3348</v>
      </c>
      <c r="W269" s="372">
        <f t="shared" si="114"/>
        <v>-3348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-3348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1462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401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402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403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404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405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867" t="s">
        <v>406</v>
      </c>
      <c r="D276" s="867"/>
      <c r="E276" s="540">
        <f aca="true" t="shared" si="115" ref="E276:L276">SUMIF($B$595:$B$12301,$B276,E$595:E$12301)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SUMIF($B$595:$B$12301,$B276,O$595:O$12301)</f>
        <v>0</v>
      </c>
      <c r="P276" s="370">
        <f>SUMIF($B$595:$B$12301,$B276,P$595:P$12301)</f>
        <v>0</v>
      </c>
      <c r="Q276" s="370">
        <f>SUMIF($B$595:$B$12301,$B276,Q$595:Q$12301)</f>
        <v>0</v>
      </c>
      <c r="R276" s="370">
        <f>SUMIF($B$595:$B$12301,$B276,R$595:R$12301)</f>
        <v>0</v>
      </c>
      <c r="S276" s="271"/>
      <c r="T276" s="369">
        <f aca="true" t="shared" si="116" ref="T276:Z276">SUMIF($B$595:$B$12301,$B276,T$595:T$12301)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1567</v>
      </c>
      <c r="E277" s="539">
        <f aca="true" t="shared" si="117" ref="E277:L278">SUMIF($C$595:$C$12301,$C277,E$595:E$12301)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SUMIF($C$595:$C$12301,$C277,O$595:O$12301)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SUMIF($C$595:$C$12301,$C277,T$595:T$12301)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407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65" t="s">
        <v>498</v>
      </c>
      <c r="D279" s="865"/>
      <c r="E279" s="540">
        <f aca="true" t="shared" si="120" ref="E279:L280">SUMIF($B$595:$B$12301,$B279,E$595:E$12301)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SUMIF($B$595:$B$12301,$B279,O$595:O$12301)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SUMIF($B$595:$B$12301,$B279,T$595:T$12301)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60" t="s">
        <v>499</v>
      </c>
      <c r="D280" s="860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500</v>
      </c>
      <c r="E281" s="539">
        <f aca="true" t="shared" si="123" ref="E281:L284">SUMIF($C$595:$C$12301,$C281,E$595:E$12301)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SUMIF($C$595:$C$12301,$C281,O$595:O$12301)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SUMIF($C$595:$C$12301,$C281,T$595:T$12301)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501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502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503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61" t="s">
        <v>504</v>
      </c>
      <c r="D285" s="862"/>
      <c r="E285" s="540">
        <f aca="true" t="shared" si="126" ref="E285:L285">SUMIF($B$595:$B$12301,$B285,E$595:E$12301)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SUMIF($B$595:$B$12301,$B285,O$595:O$12301)</f>
        <v>0</v>
      </c>
      <c r="P285" s="370">
        <f>SUMIF($B$595:$B$12301,$B285,P$595:P$12301)</f>
        <v>0</v>
      </c>
      <c r="Q285" s="370">
        <f>SUMIF($B$595:$B$12301,$B285,Q$595:Q$12301)</f>
        <v>0</v>
      </c>
      <c r="R285" s="370">
        <f>SUMIF($B$595:$B$12301,$B285,R$595:R$12301)</f>
        <v>0</v>
      </c>
      <c r="S285" s="271"/>
      <c r="T285" s="369">
        <f aca="true" t="shared" si="127" ref="T285:Z285">SUMIF($B$595:$B$12301,$B285,T$595:T$12301)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505</v>
      </c>
      <c r="E286" s="539">
        <f aca="true" t="shared" si="128" ref="E286:L288">SUMIF($C$595:$C$12301,$C286,E$595:E$12301)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SUMIF($C$595:$C$12301,$C286,O$595:O$12301)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SUMIF($C$595:$C$12301,$C286,T$595:T$12301)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506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507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63" t="s">
        <v>508</v>
      </c>
      <c r="D289" s="864"/>
      <c r="E289" s="540">
        <f aca="true" t="shared" si="131" ref="E289:L289">SUMIF($B$595:$B$12301,$B289,E$595:E$12301)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SUMIF($B$595:$B$12301,$B289,O$595:O$12301)</f>
        <v>0</v>
      </c>
      <c r="P289" s="355">
        <f>SUMIF($B$595:$B$12301,$B289,P$595:P$12301)</f>
        <v>0</v>
      </c>
      <c r="Q289" s="355">
        <f>SUMIF($B$595:$B$12301,$B289,Q$595:Q$12301)</f>
        <v>0</v>
      </c>
      <c r="R289" s="355">
        <f>SUMIF($B$595:$B$12301,$B289,R$595:R$12301)</f>
        <v>0</v>
      </c>
      <c r="S289" s="271"/>
      <c r="T289" s="354">
        <f aca="true" t="shared" si="132" ref="T289:Z289">SUMIF($B$595:$B$12301,$B289,T$595:T$12301)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509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510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511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742</v>
      </c>
      <c r="D293" s="197" t="s">
        <v>512</v>
      </c>
      <c r="E293" s="307">
        <f aca="true" t="shared" si="133" ref="E293:L293">SUMIF($C$595:$C$12301,$C293,E$595:E$12301)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276448</v>
      </c>
      <c r="J293" s="394">
        <f t="shared" si="133"/>
        <v>0</v>
      </c>
      <c r="K293" s="394">
        <f t="shared" si="133"/>
        <v>0</v>
      </c>
      <c r="L293" s="394">
        <f t="shared" si="133"/>
        <v>276448</v>
      </c>
      <c r="M293" s="243">
        <v>1</v>
      </c>
      <c r="O293" s="395">
        <f>SUMIF($C$595:$C$12301,$C293,O$595:O$12301)</f>
        <v>0</v>
      </c>
      <c r="P293" s="395">
        <f>SUMIF($C$595:$C$12301,$C293,P$595:P$12301)</f>
        <v>0</v>
      </c>
      <c r="Q293" s="395">
        <f>SUMIF($C$595:$C$12301,$C293,Q$595:Q$12301)</f>
        <v>276448</v>
      </c>
      <c r="R293" s="395">
        <f>SUMIF($C$595:$C$12301,$C293,R$595:R$12301)</f>
        <v>-276448</v>
      </c>
      <c r="S293" s="244"/>
      <c r="T293" s="395">
        <f aca="true" t="shared" si="134" ref="T293:Z293">SUMIF($C$595:$C$12301,$C293,T$595:T$12301)</f>
        <v>0</v>
      </c>
      <c r="U293" s="395">
        <f t="shared" si="134"/>
        <v>0</v>
      </c>
      <c r="V293" s="395">
        <f t="shared" si="134"/>
        <v>125800</v>
      </c>
      <c r="W293" s="395">
        <f t="shared" si="134"/>
        <v>-125800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-125800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10"/>
      <c r="C298" s="911"/>
      <c r="D298" s="911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912"/>
      <c r="C300" s="911"/>
      <c r="D300" s="911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912"/>
      <c r="C303" s="911"/>
      <c r="D303" s="911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13"/>
      <c r="C332" s="913"/>
      <c r="D332" s="913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336" s="888"/>
      <c r="D336" s="888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227</v>
      </c>
      <c r="F337" s="310" t="s">
        <v>1064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89">
        <f>$B$9</f>
        <v>0</v>
      </c>
      <c r="C338" s="888"/>
      <c r="D338" s="888"/>
      <c r="E338" s="311">
        <f>$E$9</f>
        <v>42005</v>
      </c>
      <c r="F338" s="312">
        <f>$F$9</f>
        <v>42338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89" t="str">
        <f>$B$12</f>
        <v>Твърдица</v>
      </c>
      <c r="C341" s="888"/>
      <c r="D341" s="888"/>
      <c r="E341" s="309" t="s">
        <v>228</v>
      </c>
      <c r="F341" s="316" t="str">
        <f>$F$12</f>
        <v>7004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229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98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230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972</v>
      </c>
      <c r="E345" s="890" t="s">
        <v>126</v>
      </c>
      <c r="F345" s="891"/>
      <c r="G345" s="891"/>
      <c r="H345" s="892"/>
      <c r="I345" s="882" t="s">
        <v>127</v>
      </c>
      <c r="J345" s="883"/>
      <c r="K345" s="883"/>
      <c r="L345" s="884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1119</v>
      </c>
      <c r="C346" s="261" t="s">
        <v>232</v>
      </c>
      <c r="D346" s="137" t="s">
        <v>487</v>
      </c>
      <c r="E346" s="839" t="s">
        <v>128</v>
      </c>
      <c r="F346" s="840" t="s">
        <v>974</v>
      </c>
      <c r="G346" s="840" t="s">
        <v>975</v>
      </c>
      <c r="H346" s="840" t="s">
        <v>973</v>
      </c>
      <c r="I346" s="838" t="s">
        <v>974</v>
      </c>
      <c r="J346" s="838" t="s">
        <v>975</v>
      </c>
      <c r="K346" s="838" t="s">
        <v>973</v>
      </c>
      <c r="L346" s="841" t="s">
        <v>545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488</v>
      </c>
      <c r="E347" s="331" t="s">
        <v>1276</v>
      </c>
      <c r="F347" s="331" t="s">
        <v>1277</v>
      </c>
      <c r="G347" s="331" t="s">
        <v>559</v>
      </c>
      <c r="H347" s="331" t="s">
        <v>560</v>
      </c>
      <c r="I347" s="331" t="s">
        <v>518</v>
      </c>
      <c r="J347" s="331" t="s">
        <v>129</v>
      </c>
      <c r="K347" s="331" t="s">
        <v>130</v>
      </c>
      <c r="L347" s="580" t="s">
        <v>144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1495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15" t="s">
        <v>1494</v>
      </c>
      <c r="D349" s="916"/>
      <c r="E349" s="842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1496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1497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1824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1825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1498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1499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1500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1501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1502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526</v>
      </c>
      <c r="D359" s="142" t="s">
        <v>1503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1504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1505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1568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93" t="s">
        <v>1506</v>
      </c>
      <c r="D363" s="893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1507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489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490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1508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1509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1510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1511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900" t="s">
        <v>1569</v>
      </c>
      <c r="D371" s="914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1512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1463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1570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1571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919" t="s">
        <v>1464</v>
      </c>
      <c r="D376" s="920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1820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1821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9" t="s">
        <v>1465</v>
      </c>
      <c r="D379" s="879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527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528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381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1466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919" t="s">
        <v>1467</v>
      </c>
      <c r="D384" s="920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3730</v>
      </c>
      <c r="J384" s="753">
        <f t="shared" si="144"/>
        <v>0</v>
      </c>
      <c r="K384" s="799">
        <f t="shared" si="144"/>
        <v>0</v>
      </c>
      <c r="L384" s="753">
        <f t="shared" si="144"/>
        <v>3730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1823</v>
      </c>
      <c r="E385" s="539">
        <f t="shared" si="137"/>
        <v>0</v>
      </c>
      <c r="F385" s="526">
        <v>0</v>
      </c>
      <c r="G385" s="272">
        <v>0</v>
      </c>
      <c r="H385" s="791"/>
      <c r="I385" s="526">
        <v>3730</v>
      </c>
      <c r="J385" s="272">
        <v>0</v>
      </c>
      <c r="K385" s="791"/>
      <c r="L385" s="571">
        <f>I385+J385+K385</f>
        <v>3730</v>
      </c>
      <c r="M385" s="243">
        <f t="shared" si="136"/>
        <v>1</v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1822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919" t="s">
        <v>1468</v>
      </c>
      <c r="D387" s="920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278415</v>
      </c>
      <c r="J387" s="753">
        <f t="shared" si="145"/>
        <v>0</v>
      </c>
      <c r="K387" s="799">
        <f t="shared" si="145"/>
        <v>0</v>
      </c>
      <c r="L387" s="753">
        <f t="shared" si="145"/>
        <v>278415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1823</v>
      </c>
      <c r="E388" s="539">
        <f t="shared" si="137"/>
        <v>0</v>
      </c>
      <c r="F388" s="526">
        <v>0</v>
      </c>
      <c r="G388" s="272">
        <v>0</v>
      </c>
      <c r="H388" s="791"/>
      <c r="I388" s="526">
        <v>278898</v>
      </c>
      <c r="J388" s="272">
        <v>0</v>
      </c>
      <c r="K388" s="791"/>
      <c r="L388" s="571">
        <f>I388+J388+K388</f>
        <v>278898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1822</v>
      </c>
      <c r="E389" s="539">
        <f t="shared" si="137"/>
        <v>0</v>
      </c>
      <c r="F389" s="526">
        <v>0</v>
      </c>
      <c r="G389" s="272">
        <v>0</v>
      </c>
      <c r="H389" s="791"/>
      <c r="I389" s="526">
        <v>-483</v>
      </c>
      <c r="J389" s="272">
        <v>0</v>
      </c>
      <c r="K389" s="791"/>
      <c r="L389" s="571">
        <f>I389+J389+K389</f>
        <v>-483</v>
      </c>
      <c r="M389" s="243">
        <f t="shared" si="136"/>
        <v>1</v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21" t="s">
        <v>1469</v>
      </c>
      <c r="D390" s="921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1823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1822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493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22" t="s">
        <v>494</v>
      </c>
      <c r="D394" s="923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1470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1471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22" t="s">
        <v>529</v>
      </c>
      <c r="D397" s="923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530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1572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22" t="s">
        <v>1472</v>
      </c>
      <c r="D400" s="923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531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495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1257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915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532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533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742</v>
      </c>
      <c r="D407" s="203" t="s">
        <v>491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282145</v>
      </c>
      <c r="J407" s="413">
        <f t="shared" si="151"/>
        <v>0</v>
      </c>
      <c r="K407" s="800">
        <f t="shared" si="151"/>
        <v>0</v>
      </c>
      <c r="L407" s="413">
        <f t="shared" si="151"/>
        <v>282145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1119</v>
      </c>
      <c r="C408" s="205" t="s">
        <v>232</v>
      </c>
      <c r="D408" s="414" t="s">
        <v>492</v>
      </c>
      <c r="E408" s="843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1473</v>
      </c>
      <c r="E409" s="843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30" t="s">
        <v>917</v>
      </c>
      <c r="D410" s="931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75" t="s">
        <v>534</v>
      </c>
      <c r="D411" s="875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908" t="s">
        <v>1474</v>
      </c>
      <c r="D412" s="908"/>
      <c r="E412" s="539">
        <f>F412+G412+H412</f>
        <v>0</v>
      </c>
      <c r="F412" s="552">
        <v>0</v>
      </c>
      <c r="G412" s="418">
        <v>0</v>
      </c>
      <c r="H412" s="797"/>
      <c r="I412" s="552">
        <v>53942</v>
      </c>
      <c r="J412" s="418">
        <v>0</v>
      </c>
      <c r="K412" s="797"/>
      <c r="L412" s="571">
        <f>I412+J412+K412</f>
        <v>53942</v>
      </c>
      <c r="M412" s="243">
        <f t="shared" si="136"/>
        <v>1</v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908" t="s">
        <v>496</v>
      </c>
      <c r="D413" s="909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17" t="s">
        <v>1826</v>
      </c>
      <c r="D414" s="918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535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536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742</v>
      </c>
      <c r="D417" s="215" t="s">
        <v>916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53942</v>
      </c>
      <c r="J417" s="413">
        <f t="shared" si="153"/>
        <v>0</v>
      </c>
      <c r="K417" s="800">
        <f t="shared" si="153"/>
        <v>0</v>
      </c>
      <c r="L417" s="573">
        <f t="shared" si="153"/>
        <v>53942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421" s="888"/>
      <c r="D421" s="888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227</v>
      </c>
      <c r="F422" s="310" t="s">
        <v>1064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89">
        <f>$B$9</f>
        <v>0</v>
      </c>
      <c r="C423" s="888"/>
      <c r="D423" s="888"/>
      <c r="E423" s="311">
        <f>$E$9</f>
        <v>42005</v>
      </c>
      <c r="F423" s="312">
        <f>$F$9</f>
        <v>42338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89" t="str">
        <f>$B$12</f>
        <v>Твърдица</v>
      </c>
      <c r="C426" s="888"/>
      <c r="D426" s="888"/>
      <c r="E426" s="309" t="s">
        <v>228</v>
      </c>
      <c r="F426" s="316" t="str">
        <f>$F$12</f>
        <v>7004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229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98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230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14</v>
      </c>
      <c r="E430" s="890" t="s">
        <v>126</v>
      </c>
      <c r="F430" s="891"/>
      <c r="G430" s="891"/>
      <c r="H430" s="892"/>
      <c r="I430" s="882" t="s">
        <v>127</v>
      </c>
      <c r="J430" s="883"/>
      <c r="K430" s="883"/>
      <c r="L430" s="884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918</v>
      </c>
      <c r="E431" s="839" t="s">
        <v>128</v>
      </c>
      <c r="F431" s="840" t="s">
        <v>974</v>
      </c>
      <c r="G431" s="840" t="s">
        <v>975</v>
      </c>
      <c r="H431" s="840" t="s">
        <v>973</v>
      </c>
      <c r="I431" s="838" t="s">
        <v>974</v>
      </c>
      <c r="J431" s="838" t="s">
        <v>975</v>
      </c>
      <c r="K431" s="838" t="s">
        <v>973</v>
      </c>
      <c r="L431" s="841" t="s">
        <v>545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919</v>
      </c>
      <c r="E432" s="331" t="s">
        <v>1276</v>
      </c>
      <c r="F432" s="331" t="s">
        <v>1277</v>
      </c>
      <c r="G432" s="331" t="s">
        <v>559</v>
      </c>
      <c r="H432" s="331" t="s">
        <v>560</v>
      </c>
      <c r="I432" s="331" t="s">
        <v>518</v>
      </c>
      <c r="J432" s="331" t="s">
        <v>129</v>
      </c>
      <c r="K432" s="331" t="s">
        <v>130</v>
      </c>
      <c r="L432" s="580" t="s">
        <v>144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742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59644</v>
      </c>
      <c r="J433" s="403">
        <f t="shared" si="154"/>
        <v>0</v>
      </c>
      <c r="K433" s="403">
        <f t="shared" si="154"/>
        <v>0</v>
      </c>
      <c r="L433" s="403">
        <f t="shared" si="154"/>
        <v>59644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437" s="888"/>
      <c r="D437" s="888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227</v>
      </c>
      <c r="F438" s="310" t="s">
        <v>1064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89">
        <f>$B$9</f>
        <v>0</v>
      </c>
      <c r="C439" s="888"/>
      <c r="D439" s="888"/>
      <c r="E439" s="311">
        <f>$E$9</f>
        <v>42005</v>
      </c>
      <c r="F439" s="312">
        <f>$F$9</f>
        <v>42338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89" t="str">
        <f>$B$12</f>
        <v>Твърдица</v>
      </c>
      <c r="C442" s="888"/>
      <c r="D442" s="888"/>
      <c r="E442" s="309" t="s">
        <v>228</v>
      </c>
      <c r="F442" s="316" t="str">
        <f>$F$12</f>
        <v>7004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229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98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230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513</v>
      </c>
      <c r="E446" s="890" t="s">
        <v>126</v>
      </c>
      <c r="F446" s="891"/>
      <c r="G446" s="891"/>
      <c r="H446" s="892"/>
      <c r="I446" s="882" t="s">
        <v>127</v>
      </c>
      <c r="J446" s="883"/>
      <c r="K446" s="883"/>
      <c r="L446" s="884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1119</v>
      </c>
      <c r="C447" s="205" t="s">
        <v>232</v>
      </c>
      <c r="D447" s="137" t="s">
        <v>487</v>
      </c>
      <c r="E447" s="839" t="s">
        <v>128</v>
      </c>
      <c r="F447" s="840" t="s">
        <v>974</v>
      </c>
      <c r="G447" s="840" t="s">
        <v>975</v>
      </c>
      <c r="H447" s="840" t="s">
        <v>973</v>
      </c>
      <c r="I447" s="838" t="s">
        <v>974</v>
      </c>
      <c r="J447" s="838" t="s">
        <v>975</v>
      </c>
      <c r="K447" s="838" t="s">
        <v>973</v>
      </c>
      <c r="L447" s="841" t="s">
        <v>545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514</v>
      </c>
      <c r="E448" s="331" t="s">
        <v>1276</v>
      </c>
      <c r="F448" s="331" t="s">
        <v>1277</v>
      </c>
      <c r="G448" s="331" t="s">
        <v>559</v>
      </c>
      <c r="H448" s="331" t="s">
        <v>560</v>
      </c>
      <c r="I448" s="331" t="s">
        <v>518</v>
      </c>
      <c r="J448" s="331" t="s">
        <v>129</v>
      </c>
      <c r="K448" s="331" t="s">
        <v>130</v>
      </c>
      <c r="L448" s="580" t="s">
        <v>144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29" t="s">
        <v>920</v>
      </c>
      <c r="D449" s="878"/>
      <c r="E449" s="844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497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921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922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64" t="s">
        <v>923</v>
      </c>
      <c r="D453" s="864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924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925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64" t="s">
        <v>926</v>
      </c>
      <c r="D456" s="864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927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928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935" t="s">
        <v>929</v>
      </c>
      <c r="D459" s="920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930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931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932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933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934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935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932" t="s">
        <v>936</v>
      </c>
      <c r="D466" s="933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937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938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9" t="s">
        <v>939</v>
      </c>
      <c r="D469" s="879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940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941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942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943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944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945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946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1513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1514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1515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1516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1517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1204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1518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1519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900" t="s">
        <v>1520</v>
      </c>
      <c r="D485" s="914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1521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1522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1523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1086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934" t="s">
        <v>1087</v>
      </c>
      <c r="D490" s="928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94" t="s">
        <v>1088</v>
      </c>
      <c r="D491" s="894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1089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1090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1091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1092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1093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1094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1095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1096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9" t="s">
        <v>1097</v>
      </c>
      <c r="D500" s="879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1098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1099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1100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9" t="s">
        <v>1101</v>
      </c>
      <c r="D504" s="879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1102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1103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1104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237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9" t="s">
        <v>1291</v>
      </c>
      <c r="D509" s="879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1524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1525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900" t="s">
        <v>1292</v>
      </c>
      <c r="D512" s="914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20172</v>
      </c>
      <c r="J512" s="410">
        <f t="shared" si="173"/>
        <v>0</v>
      </c>
      <c r="K512" s="797">
        <f t="shared" si="173"/>
        <v>0</v>
      </c>
      <c r="L512" s="410">
        <f t="shared" si="173"/>
        <v>20172</v>
      </c>
      <c r="M512" s="243">
        <f t="shared" si="156"/>
        <v>1</v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1530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1531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977</v>
      </c>
      <c r="E515" s="539">
        <f t="shared" si="174"/>
        <v>0</v>
      </c>
      <c r="F515" s="549">
        <v>0</v>
      </c>
      <c r="G515" s="412">
        <v>0</v>
      </c>
      <c r="H515" s="798"/>
      <c r="I515" s="549">
        <v>20172</v>
      </c>
      <c r="J515" s="412">
        <v>0</v>
      </c>
      <c r="K515" s="798"/>
      <c r="L515" s="571">
        <f t="shared" si="169"/>
        <v>20172</v>
      </c>
      <c r="M515" s="243">
        <f t="shared" si="175"/>
        <v>1</v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1527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1526</v>
      </c>
      <c r="D517" s="612" t="s">
        <v>1528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1529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919" t="s">
        <v>1573</v>
      </c>
      <c r="D519" s="920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978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979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537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95" t="s">
        <v>241</v>
      </c>
      <c r="D523" s="895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22" t="s">
        <v>0</v>
      </c>
      <c r="D524" s="922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242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243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244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245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26" t="s">
        <v>246</v>
      </c>
      <c r="D529" s="914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247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248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9" t="s">
        <v>249</v>
      </c>
      <c r="D532" s="879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250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2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3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251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15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16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18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19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20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21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22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4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5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538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539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6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7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8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9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26" t="s">
        <v>23</v>
      </c>
      <c r="D554" s="926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-79816</v>
      </c>
      <c r="J554" s="410">
        <f t="shared" si="181"/>
        <v>0</v>
      </c>
      <c r="K554" s="797">
        <f t="shared" si="181"/>
        <v>0</v>
      </c>
      <c r="L554" s="410">
        <f t="shared" si="181"/>
        <v>-79816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24</v>
      </c>
      <c r="E555" s="539">
        <f t="shared" si="177"/>
        <v>0</v>
      </c>
      <c r="F555" s="526">
        <v>0</v>
      </c>
      <c r="G555" s="272">
        <v>0</v>
      </c>
      <c r="H555" s="791"/>
      <c r="I555" s="526">
        <v>16627</v>
      </c>
      <c r="J555" s="272">
        <v>0</v>
      </c>
      <c r="K555" s="791"/>
      <c r="L555" s="571">
        <f t="shared" si="169"/>
        <v>16627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25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120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121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26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27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28</v>
      </c>
      <c r="E561" s="539">
        <f t="shared" si="177"/>
        <v>0</v>
      </c>
      <c r="F561" s="526">
        <v>0</v>
      </c>
      <c r="G561" s="272">
        <v>0</v>
      </c>
      <c r="H561" s="791"/>
      <c r="I561" s="526">
        <v>-96443</v>
      </c>
      <c r="J561" s="272">
        <v>0</v>
      </c>
      <c r="K561" s="791"/>
      <c r="L561" s="571">
        <f t="shared" si="182"/>
        <v>-96443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1028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122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123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1029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1030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1031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1032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1033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1034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1035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1036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1037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27" t="s">
        <v>1038</v>
      </c>
      <c r="D574" s="928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1039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124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1040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125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24" t="s">
        <v>1041</v>
      </c>
      <c r="D579" s="925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10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11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12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13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1042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742</v>
      </c>
      <c r="D585" s="215" t="s">
        <v>1043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-59644</v>
      </c>
      <c r="J585" s="413">
        <f t="shared" si="186"/>
        <v>0</v>
      </c>
      <c r="K585" s="800">
        <f t="shared" si="186"/>
        <v>0</v>
      </c>
      <c r="L585" s="413">
        <f t="shared" si="186"/>
        <v>-59644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561</v>
      </c>
      <c r="E586" s="845">
        <f>E585+E433</f>
        <v>0</v>
      </c>
      <c r="F586" s="576" t="s">
        <v>226</v>
      </c>
      <c r="G586" s="576" t="s">
        <v>226</v>
      </c>
      <c r="H586" s="576" t="s">
        <v>226</v>
      </c>
      <c r="I586" s="576" t="s">
        <v>226</v>
      </c>
      <c r="J586" s="576" t="s">
        <v>226</v>
      </c>
      <c r="K586" s="576" t="s">
        <v>226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M587" s="243">
        <v>1</v>
      </c>
      <c r="Q587" s="237"/>
      <c r="R587" s="237"/>
      <c r="V587" s="237"/>
      <c r="W587" s="237"/>
      <c r="Y587" s="237"/>
      <c r="Z587" s="237"/>
    </row>
    <row r="588" spans="1:26" ht="15">
      <c r="A588" s="290"/>
      <c r="B588" s="445" t="s">
        <v>540</v>
      </c>
      <c r="C588" s="446"/>
      <c r="D588" s="308" t="s">
        <v>541</v>
      </c>
      <c r="E588" s="308"/>
      <c r="M588" s="243">
        <v>1</v>
      </c>
      <c r="N588" s="447"/>
      <c r="O588" s="445"/>
      <c r="P588" s="308"/>
      <c r="Q588" s="308"/>
      <c r="R588" s="448"/>
      <c r="T588" s="445"/>
      <c r="U588" s="308"/>
      <c r="V588" s="308"/>
      <c r="W588" s="448"/>
      <c r="X588" s="308"/>
      <c r="Y588" s="308"/>
      <c r="Z588" s="448"/>
    </row>
    <row r="589" spans="1:26" ht="15">
      <c r="A589" s="290"/>
      <c r="B589" s="449" t="s">
        <v>30</v>
      </c>
      <c r="C589" s="449"/>
      <c r="D589" s="450" t="s">
        <v>30</v>
      </c>
      <c r="E589" s="450"/>
      <c r="F589" s="450"/>
      <c r="G589" s="450"/>
      <c r="H589" s="450"/>
      <c r="I589" s="450"/>
      <c r="J589" s="450"/>
      <c r="K589" s="450"/>
      <c r="L589" s="450"/>
      <c r="M589" s="243">
        <v>1</v>
      </c>
      <c r="N589" s="447"/>
      <c r="O589" s="451"/>
      <c r="P589" s="387"/>
      <c r="Q589" s="387"/>
      <c r="R589" s="387"/>
      <c r="T589" s="451"/>
      <c r="U589" s="387"/>
      <c r="V589" s="387"/>
      <c r="W589" s="387"/>
      <c r="X589" s="387"/>
      <c r="Y589" s="387"/>
      <c r="Z589" s="387"/>
    </row>
    <row r="590" spans="1:26" ht="15">
      <c r="A590" s="290"/>
      <c r="B590" s="445" t="s">
        <v>542</v>
      </c>
      <c r="C590" s="446"/>
      <c r="D590" s="308"/>
      <c r="E590" s="308"/>
      <c r="F590" s="308"/>
      <c r="G590" s="308"/>
      <c r="H590" s="308"/>
      <c r="I590" s="308"/>
      <c r="J590" s="308"/>
      <c r="K590" s="308"/>
      <c r="L590" s="308"/>
      <c r="M590" s="243">
        <v>1</v>
      </c>
      <c r="N590" s="447"/>
      <c r="O590" s="445"/>
      <c r="P590" s="308"/>
      <c r="Q590" s="308"/>
      <c r="R590" s="448"/>
      <c r="T590" s="445"/>
      <c r="U590" s="308"/>
      <c r="V590" s="308"/>
      <c r="W590" s="448"/>
      <c r="X590" s="308"/>
      <c r="Y590" s="308"/>
      <c r="Z590" s="448"/>
    </row>
    <row r="591" spans="1:26" ht="15">
      <c r="A591" s="290"/>
      <c r="B591" s="445"/>
      <c r="C591" s="446"/>
      <c r="D591" s="308"/>
      <c r="E591" s="308"/>
      <c r="F591" s="308"/>
      <c r="G591" s="308"/>
      <c r="H591" s="308"/>
      <c r="I591" s="308"/>
      <c r="J591" s="308"/>
      <c r="K591" s="308"/>
      <c r="L591" s="308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52" t="s">
        <v>543</v>
      </c>
      <c r="C592" s="446"/>
      <c r="D592" s="308" t="s">
        <v>544</v>
      </c>
      <c r="E592" s="308"/>
      <c r="F592" s="308"/>
      <c r="G592" s="308"/>
      <c r="H592" s="308"/>
      <c r="I592" s="308"/>
      <c r="J592" s="308"/>
      <c r="K592" s="308"/>
      <c r="L592" s="308"/>
      <c r="M592" s="243">
        <v>1</v>
      </c>
      <c r="N592" s="447"/>
      <c r="O592" s="452"/>
      <c r="P592" s="308"/>
      <c r="Q592" s="308"/>
      <c r="R592" s="448"/>
      <c r="T592" s="452"/>
      <c r="U592" s="308"/>
      <c r="V592" s="308"/>
      <c r="W592" s="448"/>
      <c r="X592" s="308"/>
      <c r="Y592" s="308"/>
      <c r="Z592" s="448"/>
    </row>
    <row r="593" spans="1:26" ht="15">
      <c r="A593" s="305"/>
      <c r="B593" s="453" t="s">
        <v>29</v>
      </c>
      <c r="C593" s="453"/>
      <c r="D593" s="454"/>
      <c r="E593" s="455"/>
      <c r="F593" s="455"/>
      <c r="G593" s="455"/>
      <c r="H593" s="455"/>
      <c r="I593" s="455"/>
      <c r="J593" s="455"/>
      <c r="K593" s="455"/>
      <c r="L593" s="455"/>
      <c r="M593" s="243">
        <v>1</v>
      </c>
      <c r="N593" s="447"/>
      <c r="O593" s="455"/>
      <c r="P593" s="455"/>
      <c r="Q593" s="245"/>
      <c r="R593" s="245"/>
      <c r="T593" s="455"/>
      <c r="U593" s="455"/>
      <c r="V593" s="245"/>
      <c r="W593" s="245"/>
      <c r="X593" s="455"/>
      <c r="Y593" s="245"/>
      <c r="Z593" s="245"/>
    </row>
    <row r="594" spans="1:28" s="248" customFormat="1" ht="12" customHeight="1">
      <c r="A594" s="456"/>
      <c r="B594" s="237"/>
      <c r="C594" s="237"/>
      <c r="D594" s="238"/>
      <c r="E594" s="309"/>
      <c r="F594" s="309"/>
      <c r="G594" s="309"/>
      <c r="H594" s="309"/>
      <c r="I594" s="309"/>
      <c r="J594" s="309"/>
      <c r="K594" s="309"/>
      <c r="L594" s="315"/>
      <c r="M594" s="243">
        <f>(IF($E724&lt;&gt;0,$M$2,IF($L724&lt;&gt;0,$M$2,"")))</f>
        <v>1</v>
      </c>
      <c r="N594" s="244"/>
      <c r="O594" s="309"/>
      <c r="P594" s="309"/>
      <c r="Q594" s="315"/>
      <c r="R594" s="315"/>
      <c r="S594" s="315"/>
      <c r="T594" s="309"/>
      <c r="U594" s="309"/>
      <c r="V594" s="315"/>
      <c r="W594" s="315"/>
      <c r="X594" s="309"/>
      <c r="Y594" s="315"/>
      <c r="Z594" s="315"/>
      <c r="AA594" s="467"/>
      <c r="AB594" s="237"/>
    </row>
    <row r="595" spans="3:27" ht="15">
      <c r="C595" s="249"/>
      <c r="D595" s="250"/>
      <c r="E595" s="309"/>
      <c r="F595" s="309"/>
      <c r="G595" s="309"/>
      <c r="H595" s="309"/>
      <c r="I595" s="309"/>
      <c r="J595" s="309"/>
      <c r="K595" s="309"/>
      <c r="L595" s="315"/>
      <c r="M595" s="243">
        <f>(IF($E724&lt;&gt;0,$M$2,IF($L724&lt;&gt;0,$M$2,"")))</f>
        <v>1</v>
      </c>
      <c r="O595" s="309"/>
      <c r="P595" s="309"/>
      <c r="Q595" s="315"/>
      <c r="R595" s="315"/>
      <c r="S595" s="315"/>
      <c r="T595" s="309"/>
      <c r="U595" s="309"/>
      <c r="V595" s="315"/>
      <c r="W595" s="315"/>
      <c r="X595" s="309"/>
      <c r="Y595" s="315"/>
      <c r="Z595" s="315"/>
      <c r="AA595" s="467"/>
    </row>
    <row r="596" spans="2:27" ht="15">
      <c r="B596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596" s="888"/>
      <c r="D596" s="888"/>
      <c r="E596" s="309"/>
      <c r="F596" s="309"/>
      <c r="G596" s="309"/>
      <c r="H596" s="309"/>
      <c r="I596" s="309"/>
      <c r="J596" s="309"/>
      <c r="K596" s="309"/>
      <c r="L596" s="315"/>
      <c r="M596" s="243">
        <f>(IF($E724&lt;&gt;0,$M$2,IF($L724&lt;&gt;0,$M$2,"")))</f>
        <v>1</v>
      </c>
      <c r="O596" s="309"/>
      <c r="P596" s="309"/>
      <c r="Q596" s="315"/>
      <c r="R596" s="315"/>
      <c r="S596" s="315"/>
      <c r="T596" s="309"/>
      <c r="U596" s="309"/>
      <c r="V596" s="315"/>
      <c r="W596" s="315"/>
      <c r="X596" s="309"/>
      <c r="Y596" s="315"/>
      <c r="Z596" s="315"/>
      <c r="AA596" s="467"/>
    </row>
    <row r="597" spans="3:27" ht="15">
      <c r="C597" s="249"/>
      <c r="D597" s="250"/>
      <c r="E597" s="310" t="s">
        <v>227</v>
      </c>
      <c r="F597" s="310" t="s">
        <v>1064</v>
      </c>
      <c r="G597" s="309"/>
      <c r="H597" s="309"/>
      <c r="I597" s="309"/>
      <c r="J597" s="309"/>
      <c r="K597" s="309"/>
      <c r="L597" s="315"/>
      <c r="M597" s="243">
        <f>(IF($E724&lt;&gt;0,$M$2,IF($L724&lt;&gt;0,$M$2,"")))</f>
        <v>1</v>
      </c>
      <c r="O597" s="309"/>
      <c r="P597" s="309"/>
      <c r="Q597" s="315"/>
      <c r="R597" s="315"/>
      <c r="S597" s="315"/>
      <c r="T597" s="309"/>
      <c r="U597" s="309"/>
      <c r="V597" s="315"/>
      <c r="W597" s="315"/>
      <c r="X597" s="309"/>
      <c r="Y597" s="315"/>
      <c r="Z597" s="315"/>
      <c r="AA597" s="467"/>
    </row>
    <row r="598" spans="2:27" ht="15.75">
      <c r="B598" s="889">
        <f>$B$9</f>
        <v>0</v>
      </c>
      <c r="C598" s="888"/>
      <c r="D598" s="888"/>
      <c r="E598" s="311">
        <f>$E$9</f>
        <v>42005</v>
      </c>
      <c r="F598" s="312">
        <f>$F$9</f>
        <v>42338</v>
      </c>
      <c r="G598" s="309"/>
      <c r="H598" s="309"/>
      <c r="I598" s="309"/>
      <c r="J598" s="309"/>
      <c r="K598" s="309"/>
      <c r="L598" s="315"/>
      <c r="M598" s="243">
        <f>(IF($E724&lt;&gt;0,$M$2,IF($L724&lt;&gt;0,$M$2,"")))</f>
        <v>1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spans="2:27" ht="15">
      <c r="B599" s="253" t="str">
        <f>$B$10</f>
        <v>(наименование на разпоредителя с бюджет)</v>
      </c>
      <c r="E599" s="309"/>
      <c r="F599" s="313"/>
      <c r="G599" s="309"/>
      <c r="H599" s="309"/>
      <c r="I599" s="309"/>
      <c r="J599" s="309"/>
      <c r="K599" s="309"/>
      <c r="L599" s="315"/>
      <c r="M599" s="243">
        <f>(IF($E724&lt;&gt;0,$M$2,IF($L724&lt;&gt;0,$M$2,"")))</f>
        <v>1</v>
      </c>
      <c r="O599" s="309"/>
      <c r="P599" s="309"/>
      <c r="Q599" s="315"/>
      <c r="R599" s="315"/>
      <c r="S599" s="315"/>
      <c r="T599" s="309"/>
      <c r="U599" s="309"/>
      <c r="V599" s="315"/>
      <c r="W599" s="315"/>
      <c r="X599" s="309"/>
      <c r="Y599" s="315"/>
      <c r="Z599" s="315"/>
      <c r="AA599" s="467"/>
    </row>
    <row r="600" spans="2:27" ht="15.75" thickBot="1">
      <c r="B600" s="253"/>
      <c r="E600" s="314"/>
      <c r="F600" s="309"/>
      <c r="G600" s="309"/>
      <c r="H600" s="309"/>
      <c r="I600" s="309"/>
      <c r="J600" s="309"/>
      <c r="K600" s="309"/>
      <c r="L600" s="315"/>
      <c r="M600" s="243">
        <f>(IF($E724&lt;&gt;0,$M$2,IF($L724&lt;&gt;0,$M$2,"")))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2:27" ht="17.25" thickBot="1" thickTop="1">
      <c r="B601" s="889" t="str">
        <f>$B$12</f>
        <v>Твърдица</v>
      </c>
      <c r="C601" s="888"/>
      <c r="D601" s="888"/>
      <c r="E601" s="309" t="s">
        <v>228</v>
      </c>
      <c r="F601" s="316" t="str">
        <f>$F$12</f>
        <v>7004</v>
      </c>
      <c r="G601" s="309"/>
      <c r="H601" s="309"/>
      <c r="I601" s="309"/>
      <c r="J601" s="309"/>
      <c r="K601" s="309"/>
      <c r="L601" s="315"/>
      <c r="M601" s="243">
        <f>(IF($E724&lt;&gt;0,$M$2,IF($L724&lt;&gt;0,$M$2,"")))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6.5" thickBot="1" thickTop="1">
      <c r="B602" s="253" t="str">
        <f>$B$13</f>
        <v>(наименование на първостепенния разпоредител с бюджет)</v>
      </c>
      <c r="E602" s="314" t="s">
        <v>229</v>
      </c>
      <c r="F602" s="309"/>
      <c r="G602" s="309"/>
      <c r="H602" s="309"/>
      <c r="I602" s="309"/>
      <c r="J602" s="309"/>
      <c r="K602" s="309"/>
      <c r="L602" s="315"/>
      <c r="M602" s="243">
        <f>(IF($E724&lt;&gt;0,$M$2,IF($L724&lt;&gt;0,$M$2,"")))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2:27" ht="19.5" thickBot="1" thickTop="1">
      <c r="B603" s="253"/>
      <c r="D603" s="517" t="str">
        <f>$D$17</f>
        <v>Код на сметка :</v>
      </c>
      <c r="E603" s="316">
        <f>$E$17</f>
        <v>98</v>
      </c>
      <c r="F603" s="308"/>
      <c r="G603" s="308"/>
      <c r="H603" s="308"/>
      <c r="I603" s="308"/>
      <c r="J603" s="308"/>
      <c r="K603" s="308"/>
      <c r="L603" s="448"/>
      <c r="M603" s="243">
        <f>(IF($E724&lt;&gt;0,$M$2,IF($L724&lt;&gt;0,$M$2,"")))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3:27" ht="17.25" thickBot="1" thickTop="1">
      <c r="C604" s="249"/>
      <c r="D604" s="250"/>
      <c r="E604" s="309"/>
      <c r="F604" s="314"/>
      <c r="G604" s="314"/>
      <c r="H604" s="314"/>
      <c r="I604" s="314"/>
      <c r="J604" s="314"/>
      <c r="K604" s="314"/>
      <c r="L604" s="318" t="s">
        <v>230</v>
      </c>
      <c r="M604" s="243">
        <f>(IF($E724&lt;&gt;0,$M$2,IF($L724&lt;&gt;0,$M$2,"")))</f>
        <v>1</v>
      </c>
      <c r="O604" s="317" t="s">
        <v>1270</v>
      </c>
      <c r="P604" s="309"/>
      <c r="Q604" s="315"/>
      <c r="R604" s="318" t="s">
        <v>230</v>
      </c>
      <c r="S604" s="315"/>
      <c r="T604" s="317" t="s">
        <v>1271</v>
      </c>
      <c r="U604" s="309"/>
      <c r="V604" s="315"/>
      <c r="W604" s="318" t="s">
        <v>230</v>
      </c>
      <c r="X604" s="309"/>
      <c r="Y604" s="315"/>
      <c r="Z604" s="318" t="s">
        <v>230</v>
      </c>
      <c r="AA604" s="467"/>
    </row>
    <row r="605" spans="2:27" ht="18.75" thickBot="1">
      <c r="B605" s="745"/>
      <c r="C605" s="462"/>
      <c r="D605" s="736" t="s">
        <v>551</v>
      </c>
      <c r="E605" s="890" t="s">
        <v>126</v>
      </c>
      <c r="F605" s="891"/>
      <c r="G605" s="891"/>
      <c r="H605" s="892"/>
      <c r="I605" s="882" t="s">
        <v>127</v>
      </c>
      <c r="J605" s="883"/>
      <c r="K605" s="883"/>
      <c r="L605" s="884"/>
      <c r="M605" s="243">
        <f>(IF($E724&lt;&gt;0,$M$2,IF($L724&lt;&gt;0,$M$2,"")))</f>
        <v>1</v>
      </c>
      <c r="O605" s="885" t="s">
        <v>138</v>
      </c>
      <c r="P605" s="885" t="s">
        <v>139</v>
      </c>
      <c r="Q605" s="881" t="s">
        <v>140</v>
      </c>
      <c r="R605" s="855" t="s">
        <v>1272</v>
      </c>
      <c r="S605" s="244"/>
      <c r="T605" s="881" t="s">
        <v>141</v>
      </c>
      <c r="U605" s="881" t="s">
        <v>142</v>
      </c>
      <c r="V605" s="881" t="s">
        <v>143</v>
      </c>
      <c r="W605" s="855" t="s">
        <v>1273</v>
      </c>
      <c r="X605" s="475" t="s">
        <v>1274</v>
      </c>
      <c r="Y605" s="476"/>
      <c r="Z605" s="477"/>
      <c r="AA605" s="326"/>
    </row>
    <row r="606" spans="2:27" ht="55.5" customHeight="1" thickBot="1">
      <c r="B606" s="204" t="s">
        <v>1119</v>
      </c>
      <c r="C606" s="205" t="s">
        <v>232</v>
      </c>
      <c r="D606" s="746" t="s">
        <v>552</v>
      </c>
      <c r="E606" s="839" t="s">
        <v>128</v>
      </c>
      <c r="F606" s="840" t="s">
        <v>974</v>
      </c>
      <c r="G606" s="840" t="s">
        <v>975</v>
      </c>
      <c r="H606" s="840" t="s">
        <v>973</v>
      </c>
      <c r="I606" s="838" t="s">
        <v>974</v>
      </c>
      <c r="J606" s="838" t="s">
        <v>975</v>
      </c>
      <c r="K606" s="838" t="s">
        <v>973</v>
      </c>
      <c r="L606" s="846" t="s">
        <v>545</v>
      </c>
      <c r="M606" s="243">
        <f>(IF($E724&lt;&gt;0,$M$2,IF($L724&lt;&gt;0,$M$2,"")))</f>
        <v>1</v>
      </c>
      <c r="O606" s="886"/>
      <c r="P606" s="880"/>
      <c r="Q606" s="886"/>
      <c r="R606" s="880"/>
      <c r="S606" s="244"/>
      <c r="T606" s="876"/>
      <c r="U606" s="876"/>
      <c r="V606" s="876"/>
      <c r="W606" s="876"/>
      <c r="X606" s="478">
        <v>2015</v>
      </c>
      <c r="Y606" s="478">
        <v>2016</v>
      </c>
      <c r="Z606" s="478" t="s">
        <v>137</v>
      </c>
      <c r="AA606" s="479" t="s">
        <v>1275</v>
      </c>
    </row>
    <row r="607" spans="2:27" ht="69" customHeight="1" thickBot="1">
      <c r="B607" s="737"/>
      <c r="C607" s="462"/>
      <c r="D607" s="330" t="s">
        <v>745</v>
      </c>
      <c r="E607" s="580" t="s">
        <v>1276</v>
      </c>
      <c r="F607" s="331" t="s">
        <v>1277</v>
      </c>
      <c r="G607" s="331" t="s">
        <v>559</v>
      </c>
      <c r="H607" s="331" t="s">
        <v>560</v>
      </c>
      <c r="I607" s="331" t="s">
        <v>518</v>
      </c>
      <c r="J607" s="331" t="s">
        <v>129</v>
      </c>
      <c r="K607" s="331" t="s">
        <v>130</v>
      </c>
      <c r="L607" s="580" t="s">
        <v>144</v>
      </c>
      <c r="M607" s="243">
        <f>(IF($E724&lt;&gt;0,$M$2,IF($L724&lt;&gt;0,$M$2,"")))</f>
        <v>1</v>
      </c>
      <c r="O607" s="332" t="s">
        <v>1278</v>
      </c>
      <c r="P607" s="332" t="s">
        <v>1279</v>
      </c>
      <c r="Q607" s="333" t="s">
        <v>1280</v>
      </c>
      <c r="R607" s="333" t="s">
        <v>1281</v>
      </c>
      <c r="S607" s="244"/>
      <c r="T607" s="735" t="s">
        <v>1282</v>
      </c>
      <c r="U607" s="735" t="s">
        <v>1283</v>
      </c>
      <c r="V607" s="735" t="s">
        <v>1284</v>
      </c>
      <c r="W607" s="735" t="s">
        <v>1285</v>
      </c>
      <c r="X607" s="735" t="s">
        <v>515</v>
      </c>
      <c r="Y607" s="735" t="s">
        <v>516</v>
      </c>
      <c r="Z607" s="735" t="s">
        <v>517</v>
      </c>
      <c r="AA607" s="480" t="s">
        <v>518</v>
      </c>
    </row>
    <row r="608" spans="2:27" ht="108.75" thickBot="1">
      <c r="B608" s="261"/>
      <c r="C608" s="836" t="str">
        <f>VLOOKUP(D608,OP_LIST2,2,FALSE)</f>
        <v>98301</v>
      </c>
      <c r="D608" s="837" t="s">
        <v>436</v>
      </c>
      <c r="E608" s="338"/>
      <c r="F608" s="430"/>
      <c r="G608" s="430"/>
      <c r="H608" s="430"/>
      <c r="I608" s="430"/>
      <c r="J608" s="430"/>
      <c r="K608" s="430"/>
      <c r="L608" s="338"/>
      <c r="M608" s="243">
        <f>(IF($E724&lt;&gt;0,$M$2,IF($L724&lt;&gt;0,$M$2,"")))</f>
        <v>1</v>
      </c>
      <c r="O608" s="481" t="s">
        <v>519</v>
      </c>
      <c r="P608" s="481" t="s">
        <v>519</v>
      </c>
      <c r="Q608" s="481" t="s">
        <v>520</v>
      </c>
      <c r="R608" s="481" t="s">
        <v>521</v>
      </c>
      <c r="S608" s="244"/>
      <c r="T608" s="481" t="s">
        <v>519</v>
      </c>
      <c r="U608" s="481" t="s">
        <v>519</v>
      </c>
      <c r="V608" s="481" t="s">
        <v>553</v>
      </c>
      <c r="W608" s="481" t="s">
        <v>523</v>
      </c>
      <c r="X608" s="481" t="s">
        <v>519</v>
      </c>
      <c r="Y608" s="481" t="s">
        <v>519</v>
      </c>
      <c r="Z608" s="481" t="s">
        <v>519</v>
      </c>
      <c r="AA608" s="341" t="s">
        <v>524</v>
      </c>
    </row>
    <row r="609" spans="2:27" ht="18.75" thickBot="1">
      <c r="B609" s="745"/>
      <c r="C609" s="747">
        <f>VLOOKUP(D610,EBK_DEIN2,2,FALSE)</f>
        <v>3322</v>
      </c>
      <c r="D609" s="736" t="s">
        <v>951</v>
      </c>
      <c r="E609" s="338"/>
      <c r="F609" s="430"/>
      <c r="G609" s="430"/>
      <c r="H609" s="430"/>
      <c r="I609" s="430"/>
      <c r="J609" s="430"/>
      <c r="K609" s="430"/>
      <c r="L609" s="338"/>
      <c r="M609" s="243">
        <f>(IF($E724&lt;&gt;0,$M$2,IF($L724&lt;&gt;0,$M$2,"")))</f>
        <v>1</v>
      </c>
      <c r="O609" s="482"/>
      <c r="P609" s="482"/>
      <c r="Q609" s="388"/>
      <c r="R609" s="483"/>
      <c r="S609" s="244"/>
      <c r="T609" s="482"/>
      <c r="U609" s="482"/>
      <c r="V609" s="388"/>
      <c r="W609" s="483"/>
      <c r="X609" s="482"/>
      <c r="Y609" s="388"/>
      <c r="Z609" s="483"/>
      <c r="AA609" s="484"/>
    </row>
    <row r="610" spans="2:27" ht="18">
      <c r="B610" s="485"/>
      <c r="C610" s="264"/>
      <c r="D610" s="626" t="s">
        <v>168</v>
      </c>
      <c r="E610" s="338"/>
      <c r="F610" s="430"/>
      <c r="G610" s="430"/>
      <c r="H610" s="430"/>
      <c r="I610" s="430"/>
      <c r="J610" s="430"/>
      <c r="K610" s="430"/>
      <c r="L610" s="338"/>
      <c r="M610" s="243">
        <f>(IF($E724&lt;&gt;0,$M$2,IF($L724&lt;&gt;0,$M$2,"")))</f>
        <v>1</v>
      </c>
      <c r="O610" s="482"/>
      <c r="P610" s="482"/>
      <c r="Q610" s="388"/>
      <c r="R610" s="486">
        <f>SUMIF(R613:R614,"&lt;0")+SUMIF(R616:R620,"&lt;0")+SUMIF(R622:R627,"&lt;0")+SUMIF(R629:R645,"&lt;0")+SUMIF(R651:R655,"&lt;0")+SUMIF(R657:R662,"&lt;0")+SUMIF(R664:R669,"&lt;0")+SUMIF(R677:R678,"&lt;0")+SUMIF(R681:R686,"&lt;0")+SUMIF(R688:R693,"&lt;0")+SUMIF(R697,"&lt;0")+SUMIF(R699:R705,"&lt;0")+SUMIF(R707:R709,"&lt;0")+SUMIF(R711:R714,"&lt;0")+SUMIF(R716:R717,"&lt;0")+SUMIF(R720,"&lt;0")</f>
        <v>-135665</v>
      </c>
      <c r="S610" s="244"/>
      <c r="T610" s="482"/>
      <c r="U610" s="482"/>
      <c r="V610" s="388"/>
      <c r="W610" s="486">
        <f>SUMIF(W613:W614,"&lt;0")+SUMIF(W616:W620,"&lt;0")+SUMIF(W622:W627,"&lt;0")+SUMIF(W629:W645,"&lt;0")+SUMIF(W651:W655,"&lt;0")+SUMIF(W657:W662,"&lt;0")+SUMIF(W664:W669,"&lt;0")+SUMIF(W677:W678,"&lt;0")+SUMIF(W681:W686,"&lt;0")+SUMIF(W688:W693,"&lt;0")+SUMIF(W697,"&lt;0")+SUMIF(W699:W705,"&lt;0")+SUMIF(W707:W709,"&lt;0")+SUMIF(W711:W714,"&lt;0")+SUMIF(W716:W717,"&lt;0")+SUMIF(W720,"&lt;0")</f>
        <v>-43018</v>
      </c>
      <c r="X610" s="482"/>
      <c r="Y610" s="388"/>
      <c r="Z610" s="483"/>
      <c r="AA610" s="343"/>
    </row>
    <row r="611" spans="2:27" ht="18.75" thickBot="1">
      <c r="B611" s="401"/>
      <c r="C611" s="264"/>
      <c r="D611" s="327" t="s">
        <v>554</v>
      </c>
      <c r="E611" s="338"/>
      <c r="F611" s="430"/>
      <c r="G611" s="430"/>
      <c r="H611" s="430"/>
      <c r="I611" s="430"/>
      <c r="J611" s="430"/>
      <c r="K611" s="430"/>
      <c r="L611" s="338"/>
      <c r="M611" s="243">
        <f>(IF($E724&lt;&gt;0,$M$2,IF($L724&lt;&gt;0,$M$2,"")))</f>
        <v>1</v>
      </c>
      <c r="O611" s="482"/>
      <c r="P611" s="482"/>
      <c r="Q611" s="388"/>
      <c r="R611" s="483"/>
      <c r="S611" s="244"/>
      <c r="T611" s="482"/>
      <c r="U611" s="482"/>
      <c r="V611" s="388"/>
      <c r="W611" s="483"/>
      <c r="X611" s="482"/>
      <c r="Y611" s="388"/>
      <c r="Z611" s="483"/>
      <c r="AA611" s="345"/>
    </row>
    <row r="612" spans="2:27" ht="18.75" thickBot="1">
      <c r="B612" s="167">
        <v>100</v>
      </c>
      <c r="C612" s="877" t="s">
        <v>747</v>
      </c>
      <c r="D612" s="878"/>
      <c r="E612" s="844">
        <f aca="true" t="shared" si="187" ref="E612:L612">SUM(E613:E614)</f>
        <v>0</v>
      </c>
      <c r="F612" s="563">
        <f t="shared" si="187"/>
        <v>0</v>
      </c>
      <c r="G612" s="487">
        <f t="shared" si="187"/>
        <v>0</v>
      </c>
      <c r="H612" s="487">
        <f>SUM(H613:H614)</f>
        <v>0</v>
      </c>
      <c r="I612" s="563">
        <f t="shared" si="187"/>
        <v>62974</v>
      </c>
      <c r="J612" s="487">
        <f t="shared" si="187"/>
        <v>0</v>
      </c>
      <c r="K612" s="487">
        <f t="shared" si="187"/>
        <v>0</v>
      </c>
      <c r="L612" s="487">
        <f t="shared" si="187"/>
        <v>62974</v>
      </c>
      <c r="M612" s="270">
        <f>(IF($E612&lt;&gt;0,$M$2,IF($L612&lt;&gt;0,$M$2,"")))</f>
        <v>1</v>
      </c>
      <c r="N612" s="271"/>
      <c r="O612" s="346">
        <f>SUM(O613:O614)</f>
        <v>0</v>
      </c>
      <c r="P612" s="347">
        <f>SUM(P613:P614)</f>
        <v>0</v>
      </c>
      <c r="Q612" s="488">
        <f>SUM(Q613:Q614)</f>
        <v>62974</v>
      </c>
      <c r="R612" s="489">
        <f>SUM(R613:R614)</f>
        <v>-62974</v>
      </c>
      <c r="S612" s="271"/>
      <c r="T612" s="348"/>
      <c r="U612" s="490"/>
      <c r="V612" s="491"/>
      <c r="W612" s="490"/>
      <c r="X612" s="490"/>
      <c r="Y612" s="490"/>
      <c r="Z612" s="492"/>
      <c r="AA612" s="349">
        <f>W612-X612-Y612-Z612</f>
        <v>0</v>
      </c>
    </row>
    <row r="613" spans="2:27" ht="18.75" thickBot="1">
      <c r="B613" s="144"/>
      <c r="C613" s="148">
        <v>101</v>
      </c>
      <c r="D613" s="141" t="s">
        <v>748</v>
      </c>
      <c r="E613" s="539">
        <f>F613+G613+H613</f>
        <v>0</v>
      </c>
      <c r="F613" s="526">
        <v>0</v>
      </c>
      <c r="G613" s="272">
        <v>0</v>
      </c>
      <c r="H613" s="272">
        <v>0</v>
      </c>
      <c r="I613" s="526">
        <v>62974</v>
      </c>
      <c r="J613" s="272">
        <v>0</v>
      </c>
      <c r="K613" s="272">
        <v>0</v>
      </c>
      <c r="L613" s="571">
        <f>I613+J613+K613</f>
        <v>62974</v>
      </c>
      <c r="M613" s="270">
        <f aca="true" t="shared" si="188" ref="M613:M676">(IF($E613&lt;&gt;0,$M$2,IF($L613&lt;&gt;0,$M$2,"")))</f>
        <v>1</v>
      </c>
      <c r="N613" s="271"/>
      <c r="O613" s="493"/>
      <c r="P613" s="281"/>
      <c r="Q613" s="351">
        <f>L613</f>
        <v>62974</v>
      </c>
      <c r="R613" s="494">
        <f>O613+P613-Q613</f>
        <v>-62974</v>
      </c>
      <c r="S613" s="271"/>
      <c r="T613" s="352"/>
      <c r="U613" s="357"/>
      <c r="V613" s="357"/>
      <c r="W613" s="357"/>
      <c r="X613" s="357"/>
      <c r="Y613" s="357"/>
      <c r="Z613" s="495"/>
      <c r="AA613" s="349">
        <f aca="true" t="shared" si="189" ref="AA613:AA676">W613-X613-Y613-Z613</f>
        <v>0</v>
      </c>
    </row>
    <row r="614" spans="1:27" ht="36" customHeight="1" thickBot="1">
      <c r="A614" s="249"/>
      <c r="B614" s="144"/>
      <c r="C614" s="140">
        <v>102</v>
      </c>
      <c r="D614" s="142" t="s">
        <v>749</v>
      </c>
      <c r="E614" s="539">
        <f>F614+G614+H614</f>
        <v>0</v>
      </c>
      <c r="F614" s="526"/>
      <c r="G614" s="272"/>
      <c r="H614" s="272"/>
      <c r="I614" s="526"/>
      <c r="J614" s="272"/>
      <c r="K614" s="272"/>
      <c r="L614" s="571">
        <f>I614+J614+K614</f>
        <v>0</v>
      </c>
      <c r="M614" s="270">
        <f t="shared" si="188"/>
      </c>
      <c r="N614" s="271"/>
      <c r="O614" s="493"/>
      <c r="P614" s="281"/>
      <c r="Q614" s="351">
        <f>L614</f>
        <v>0</v>
      </c>
      <c r="R614" s="494">
        <f aca="true" t="shared" si="190" ref="R614:R655">O614+P614-Q614</f>
        <v>0</v>
      </c>
      <c r="S614" s="271"/>
      <c r="T614" s="352"/>
      <c r="U614" s="357"/>
      <c r="V614" s="357"/>
      <c r="W614" s="357"/>
      <c r="X614" s="357"/>
      <c r="Y614" s="357"/>
      <c r="Z614" s="495"/>
      <c r="AA614" s="349">
        <f t="shared" si="189"/>
        <v>0</v>
      </c>
    </row>
    <row r="615" spans="1:27" ht="18.75" thickBot="1">
      <c r="A615" s="249"/>
      <c r="B615" s="143">
        <v>200</v>
      </c>
      <c r="C615" s="879" t="s">
        <v>750</v>
      </c>
      <c r="D615" s="879"/>
      <c r="E615" s="540">
        <f aca="true" t="shared" si="191" ref="E615:L615">SUM(E616:E620)</f>
        <v>0</v>
      </c>
      <c r="F615" s="353">
        <f t="shared" si="191"/>
        <v>0</v>
      </c>
      <c r="G615" s="279">
        <f t="shared" si="191"/>
        <v>0</v>
      </c>
      <c r="H615" s="279">
        <f>SUM(H616:H620)</f>
        <v>0</v>
      </c>
      <c r="I615" s="353">
        <f t="shared" si="191"/>
        <v>8069</v>
      </c>
      <c r="J615" s="279">
        <f t="shared" si="191"/>
        <v>0</v>
      </c>
      <c r="K615" s="279">
        <f t="shared" si="191"/>
        <v>0</v>
      </c>
      <c r="L615" s="279">
        <f t="shared" si="191"/>
        <v>8069</v>
      </c>
      <c r="M615" s="270">
        <f t="shared" si="188"/>
        <v>1</v>
      </c>
      <c r="N615" s="271"/>
      <c r="O615" s="354">
        <f>SUM(O616:O620)</f>
        <v>0</v>
      </c>
      <c r="P615" s="355">
        <f>SUM(P616:P620)</f>
        <v>0</v>
      </c>
      <c r="Q615" s="496">
        <f>SUM(Q616:Q620)</f>
        <v>8069</v>
      </c>
      <c r="R615" s="497">
        <f>SUM(R616:R620)</f>
        <v>-8069</v>
      </c>
      <c r="S615" s="271"/>
      <c r="T615" s="356"/>
      <c r="U615" s="367"/>
      <c r="V615" s="367"/>
      <c r="W615" s="367"/>
      <c r="X615" s="367"/>
      <c r="Y615" s="367"/>
      <c r="Z615" s="498"/>
      <c r="AA615" s="349">
        <f t="shared" si="189"/>
        <v>0</v>
      </c>
    </row>
    <row r="616" spans="1:27" ht="18.75" thickBot="1">
      <c r="A616" s="249"/>
      <c r="B616" s="147"/>
      <c r="C616" s="148">
        <v>201</v>
      </c>
      <c r="D616" s="141" t="s">
        <v>751</v>
      </c>
      <c r="E616" s="539">
        <f>F616+G616+H616</f>
        <v>0</v>
      </c>
      <c r="F616" s="526"/>
      <c r="G616" s="272"/>
      <c r="H616" s="272"/>
      <c r="I616" s="526"/>
      <c r="J616" s="272"/>
      <c r="K616" s="272"/>
      <c r="L616" s="571">
        <f>I616+J616+K616</f>
        <v>0</v>
      </c>
      <c r="M616" s="270">
        <f t="shared" si="188"/>
      </c>
      <c r="N616" s="271"/>
      <c r="O616" s="493"/>
      <c r="P616" s="281"/>
      <c r="Q616" s="351">
        <f>L616</f>
        <v>0</v>
      </c>
      <c r="R616" s="494">
        <f t="shared" si="190"/>
        <v>0</v>
      </c>
      <c r="S616" s="271"/>
      <c r="T616" s="352"/>
      <c r="U616" s="357"/>
      <c r="V616" s="357"/>
      <c r="W616" s="357"/>
      <c r="X616" s="357"/>
      <c r="Y616" s="357"/>
      <c r="Z616" s="495"/>
      <c r="AA616" s="349">
        <f t="shared" si="189"/>
        <v>0</v>
      </c>
    </row>
    <row r="617" spans="1:27" ht="18.75" thickBot="1">
      <c r="A617" s="249"/>
      <c r="B617" s="139"/>
      <c r="C617" s="140">
        <v>202</v>
      </c>
      <c r="D617" s="149" t="s">
        <v>752</v>
      </c>
      <c r="E617" s="539">
        <f>F617+G617+H617</f>
        <v>0</v>
      </c>
      <c r="F617" s="526">
        <v>0</v>
      </c>
      <c r="G617" s="272">
        <v>0</v>
      </c>
      <c r="H617" s="272">
        <v>0</v>
      </c>
      <c r="I617" s="526">
        <v>8069</v>
      </c>
      <c r="J617" s="272">
        <v>0</v>
      </c>
      <c r="K617" s="272">
        <v>0</v>
      </c>
      <c r="L617" s="571">
        <f>I617+J617+K617</f>
        <v>8069</v>
      </c>
      <c r="M617" s="270">
        <f t="shared" si="188"/>
        <v>1</v>
      </c>
      <c r="N617" s="271"/>
      <c r="O617" s="493"/>
      <c r="P617" s="281"/>
      <c r="Q617" s="351">
        <f>L617</f>
        <v>8069</v>
      </c>
      <c r="R617" s="494">
        <f t="shared" si="190"/>
        <v>-8069</v>
      </c>
      <c r="S617" s="271"/>
      <c r="T617" s="352"/>
      <c r="U617" s="357"/>
      <c r="V617" s="357"/>
      <c r="W617" s="357"/>
      <c r="X617" s="357"/>
      <c r="Y617" s="357"/>
      <c r="Z617" s="495"/>
      <c r="AA617" s="349">
        <f t="shared" si="189"/>
        <v>0</v>
      </c>
    </row>
    <row r="618" spans="1:27" ht="32.25" thickBot="1">
      <c r="A618" s="249"/>
      <c r="B618" s="157"/>
      <c r="C618" s="140">
        <v>205</v>
      </c>
      <c r="D618" s="149" t="s">
        <v>378</v>
      </c>
      <c r="E618" s="539">
        <f>F618+G618+H618</f>
        <v>0</v>
      </c>
      <c r="F618" s="526"/>
      <c r="G618" s="272"/>
      <c r="H618" s="272"/>
      <c r="I618" s="526"/>
      <c r="J618" s="272"/>
      <c r="K618" s="272"/>
      <c r="L618" s="571">
        <f>I618+J618+K618</f>
        <v>0</v>
      </c>
      <c r="M618" s="270">
        <f t="shared" si="188"/>
      </c>
      <c r="N618" s="271"/>
      <c r="O618" s="493"/>
      <c r="P618" s="281"/>
      <c r="Q618" s="351">
        <f>L618</f>
        <v>0</v>
      </c>
      <c r="R618" s="494">
        <f t="shared" si="190"/>
        <v>0</v>
      </c>
      <c r="S618" s="271"/>
      <c r="T618" s="352"/>
      <c r="U618" s="357"/>
      <c r="V618" s="357"/>
      <c r="W618" s="357"/>
      <c r="X618" s="357"/>
      <c r="Y618" s="357"/>
      <c r="Z618" s="495"/>
      <c r="AA618" s="349">
        <f t="shared" si="189"/>
        <v>0</v>
      </c>
    </row>
    <row r="619" spans="1:27" ht="18.75" thickBot="1">
      <c r="A619" s="249"/>
      <c r="B619" s="157"/>
      <c r="C619" s="140">
        <v>208</v>
      </c>
      <c r="D619" s="168" t="s">
        <v>379</v>
      </c>
      <c r="E619" s="539">
        <f>F619+G619+H619</f>
        <v>0</v>
      </c>
      <c r="F619" s="526"/>
      <c r="G619" s="272"/>
      <c r="H619" s="272"/>
      <c r="I619" s="526"/>
      <c r="J619" s="272"/>
      <c r="K619" s="272"/>
      <c r="L619" s="571">
        <f>I619+J619+K619</f>
        <v>0</v>
      </c>
      <c r="M619" s="270">
        <f t="shared" si="188"/>
      </c>
      <c r="N619" s="271"/>
      <c r="O619" s="493"/>
      <c r="P619" s="281"/>
      <c r="Q619" s="351">
        <f>L619</f>
        <v>0</v>
      </c>
      <c r="R619" s="494">
        <f t="shared" si="190"/>
        <v>0</v>
      </c>
      <c r="S619" s="271"/>
      <c r="T619" s="352"/>
      <c r="U619" s="357"/>
      <c r="V619" s="357"/>
      <c r="W619" s="357"/>
      <c r="X619" s="357"/>
      <c r="Y619" s="357"/>
      <c r="Z619" s="495"/>
      <c r="AA619" s="349">
        <f t="shared" si="189"/>
        <v>0</v>
      </c>
    </row>
    <row r="620" spans="1:27" ht="18.75" thickBot="1">
      <c r="A620" s="249"/>
      <c r="B620" s="147"/>
      <c r="C620" s="146">
        <v>209</v>
      </c>
      <c r="D620" s="152" t="s">
        <v>380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t="shared" si="190"/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500</v>
      </c>
      <c r="C621" s="875" t="s">
        <v>1394</v>
      </c>
      <c r="D621" s="875"/>
      <c r="E621" s="540">
        <f aca="true" t="shared" si="192" ref="E621:L621">SUM(E622:E626)</f>
        <v>0</v>
      </c>
      <c r="F621" s="353">
        <f t="shared" si="192"/>
        <v>0</v>
      </c>
      <c r="G621" s="279">
        <f t="shared" si="192"/>
        <v>0</v>
      </c>
      <c r="H621" s="279">
        <f>SUM(H622:H626)</f>
        <v>0</v>
      </c>
      <c r="I621" s="353">
        <f t="shared" si="192"/>
        <v>14534</v>
      </c>
      <c r="J621" s="279">
        <f t="shared" si="192"/>
        <v>0</v>
      </c>
      <c r="K621" s="279">
        <f t="shared" si="192"/>
        <v>0</v>
      </c>
      <c r="L621" s="279">
        <f t="shared" si="192"/>
        <v>14534</v>
      </c>
      <c r="M621" s="270">
        <f t="shared" si="188"/>
        <v>1</v>
      </c>
      <c r="N621" s="271"/>
      <c r="O621" s="354">
        <f>SUM(O622:O626)</f>
        <v>0</v>
      </c>
      <c r="P621" s="355">
        <f>SUM(P622:P626)</f>
        <v>0</v>
      </c>
      <c r="Q621" s="496">
        <f>SUM(Q622:Q626)</f>
        <v>14534</v>
      </c>
      <c r="R621" s="497">
        <f>SUM(R622:R626)</f>
        <v>-14534</v>
      </c>
      <c r="S621" s="271"/>
      <c r="T621" s="356"/>
      <c r="U621" s="367"/>
      <c r="V621" s="357"/>
      <c r="W621" s="367"/>
      <c r="X621" s="367"/>
      <c r="Y621" s="367"/>
      <c r="Z621" s="498"/>
      <c r="AA621" s="349">
        <f t="shared" si="189"/>
        <v>0</v>
      </c>
    </row>
    <row r="622" spans="1:27" ht="32.25" thickBot="1">
      <c r="A622" s="249"/>
      <c r="B622" s="147"/>
      <c r="C622" s="169">
        <v>551</v>
      </c>
      <c r="D622" s="535" t="s">
        <v>1395</v>
      </c>
      <c r="E622" s="539">
        <f aca="true" t="shared" si="193" ref="E622:E627">F622+G622+H622</f>
        <v>0</v>
      </c>
      <c r="F622" s="526">
        <v>0</v>
      </c>
      <c r="G622" s="272">
        <v>0</v>
      </c>
      <c r="H622" s="272">
        <v>0</v>
      </c>
      <c r="I622" s="526">
        <v>7221</v>
      </c>
      <c r="J622" s="272">
        <v>0</v>
      </c>
      <c r="K622" s="272">
        <v>0</v>
      </c>
      <c r="L622" s="571">
        <f aca="true" t="shared" si="194" ref="L622:L627">I622+J622+K622</f>
        <v>7221</v>
      </c>
      <c r="M622" s="270">
        <f t="shared" si="188"/>
        <v>1</v>
      </c>
      <c r="N622" s="271"/>
      <c r="O622" s="493"/>
      <c r="P622" s="281"/>
      <c r="Q622" s="351">
        <f aca="true" t="shared" si="195" ref="Q622:Q627">L622</f>
        <v>7221</v>
      </c>
      <c r="R622" s="494">
        <f t="shared" si="190"/>
        <v>-7221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47"/>
      <c r="C623" s="170">
        <f>C622+1</f>
        <v>552</v>
      </c>
      <c r="D623" s="536" t="s">
        <v>1396</v>
      </c>
      <c r="E623" s="539">
        <f t="shared" si="193"/>
        <v>0</v>
      </c>
      <c r="F623" s="526">
        <v>0</v>
      </c>
      <c r="G623" s="272">
        <v>0</v>
      </c>
      <c r="H623" s="272">
        <v>0</v>
      </c>
      <c r="I623" s="526">
        <v>2458</v>
      </c>
      <c r="J623" s="272">
        <v>0</v>
      </c>
      <c r="K623" s="272">
        <v>0</v>
      </c>
      <c r="L623" s="571">
        <f t="shared" si="194"/>
        <v>2458</v>
      </c>
      <c r="M623" s="270">
        <f t="shared" si="188"/>
        <v>1</v>
      </c>
      <c r="N623" s="271"/>
      <c r="O623" s="493"/>
      <c r="P623" s="281"/>
      <c r="Q623" s="351">
        <f t="shared" si="195"/>
        <v>2458</v>
      </c>
      <c r="R623" s="494">
        <f t="shared" si="190"/>
        <v>-2458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18.75" thickBot="1">
      <c r="A624" s="289">
        <v>5</v>
      </c>
      <c r="B624" s="147"/>
      <c r="C624" s="170">
        <v>560</v>
      </c>
      <c r="D624" s="537" t="s">
        <v>1397</v>
      </c>
      <c r="E624" s="539">
        <f t="shared" si="193"/>
        <v>0</v>
      </c>
      <c r="F624" s="526">
        <v>0</v>
      </c>
      <c r="G624" s="272">
        <v>0</v>
      </c>
      <c r="H624" s="272">
        <v>0</v>
      </c>
      <c r="I624" s="526">
        <v>3292</v>
      </c>
      <c r="J624" s="272">
        <v>0</v>
      </c>
      <c r="K624" s="272">
        <v>0</v>
      </c>
      <c r="L624" s="571">
        <f t="shared" si="194"/>
        <v>3292</v>
      </c>
      <c r="M624" s="270">
        <f t="shared" si="188"/>
        <v>1</v>
      </c>
      <c r="N624" s="271"/>
      <c r="O624" s="493"/>
      <c r="P624" s="281"/>
      <c r="Q624" s="351">
        <f t="shared" si="195"/>
        <v>3292</v>
      </c>
      <c r="R624" s="494">
        <f t="shared" si="190"/>
        <v>-3292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90">
        <v>10</v>
      </c>
      <c r="B625" s="147"/>
      <c r="C625" s="170">
        <v>580</v>
      </c>
      <c r="D625" s="536" t="s">
        <v>1398</v>
      </c>
      <c r="E625" s="539">
        <f t="shared" si="193"/>
        <v>0</v>
      </c>
      <c r="F625" s="526">
        <v>0</v>
      </c>
      <c r="G625" s="272">
        <v>0</v>
      </c>
      <c r="H625" s="272">
        <v>0</v>
      </c>
      <c r="I625" s="526">
        <v>1563</v>
      </c>
      <c r="J625" s="272">
        <v>0</v>
      </c>
      <c r="K625" s="272">
        <v>0</v>
      </c>
      <c r="L625" s="571">
        <f t="shared" si="194"/>
        <v>1563</v>
      </c>
      <c r="M625" s="270">
        <f t="shared" si="188"/>
        <v>1</v>
      </c>
      <c r="N625" s="271"/>
      <c r="O625" s="493"/>
      <c r="P625" s="281"/>
      <c r="Q625" s="351">
        <f t="shared" si="195"/>
        <v>1563</v>
      </c>
      <c r="R625" s="494">
        <f t="shared" si="190"/>
        <v>-1563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32.25" thickBot="1">
      <c r="A626" s="290">
        <v>15</v>
      </c>
      <c r="B626" s="147"/>
      <c r="C626" s="171">
        <v>590</v>
      </c>
      <c r="D626" s="538" t="s">
        <v>1399</v>
      </c>
      <c r="E626" s="539">
        <f t="shared" si="193"/>
        <v>0</v>
      </c>
      <c r="F626" s="526"/>
      <c r="G626" s="272"/>
      <c r="H626" s="272"/>
      <c r="I626" s="526"/>
      <c r="J626" s="272"/>
      <c r="K626" s="272"/>
      <c r="L626" s="571">
        <f t="shared" si="194"/>
        <v>0</v>
      </c>
      <c r="M626" s="270">
        <f t="shared" si="188"/>
      </c>
      <c r="N626" s="271"/>
      <c r="O626" s="493"/>
      <c r="P626" s="281"/>
      <c r="Q626" s="351">
        <f t="shared" si="195"/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89">
        <v>35</v>
      </c>
      <c r="B627" s="143">
        <v>800</v>
      </c>
      <c r="C627" s="875" t="s">
        <v>555</v>
      </c>
      <c r="D627" s="875"/>
      <c r="E627" s="539">
        <f t="shared" si="193"/>
        <v>0</v>
      </c>
      <c r="F627" s="528"/>
      <c r="G627" s="285"/>
      <c r="H627" s="285"/>
      <c r="I627" s="528"/>
      <c r="J627" s="285"/>
      <c r="K627" s="285"/>
      <c r="L627" s="571">
        <f t="shared" si="194"/>
        <v>0</v>
      </c>
      <c r="M627" s="270">
        <f t="shared" si="188"/>
      </c>
      <c r="N627" s="271"/>
      <c r="O627" s="500"/>
      <c r="P627" s="283"/>
      <c r="Q627" s="351">
        <f t="shared" si="195"/>
        <v>0</v>
      </c>
      <c r="R627" s="494">
        <f t="shared" si="190"/>
        <v>0</v>
      </c>
      <c r="S627" s="271"/>
      <c r="T627" s="356"/>
      <c r="U627" s="367"/>
      <c r="V627" s="357"/>
      <c r="W627" s="357"/>
      <c r="X627" s="367"/>
      <c r="Y627" s="357"/>
      <c r="Z627" s="495"/>
      <c r="AA627" s="349">
        <f t="shared" si="189"/>
        <v>0</v>
      </c>
    </row>
    <row r="628" spans="1:27" ht="18.75" thickBot="1">
      <c r="A628" s="290">
        <v>40</v>
      </c>
      <c r="B628" s="143">
        <v>1000</v>
      </c>
      <c r="C628" s="854" t="s">
        <v>1401</v>
      </c>
      <c r="D628" s="854"/>
      <c r="E628" s="540">
        <f aca="true" t="shared" si="196" ref="E628:L628">SUM(E629:E645)</f>
        <v>0</v>
      </c>
      <c r="F628" s="353">
        <f t="shared" si="196"/>
        <v>0</v>
      </c>
      <c r="G628" s="279">
        <f t="shared" si="196"/>
        <v>0</v>
      </c>
      <c r="H628" s="279">
        <f>SUM(H629:H645)</f>
        <v>0</v>
      </c>
      <c r="I628" s="353">
        <f t="shared" si="196"/>
        <v>43018</v>
      </c>
      <c r="J628" s="279">
        <f t="shared" si="196"/>
        <v>0</v>
      </c>
      <c r="K628" s="279">
        <f t="shared" si="196"/>
        <v>0</v>
      </c>
      <c r="L628" s="279">
        <f t="shared" si="196"/>
        <v>43018</v>
      </c>
      <c r="M628" s="270">
        <f t="shared" si="188"/>
        <v>1</v>
      </c>
      <c r="N628" s="271"/>
      <c r="O628" s="354">
        <f>SUM(O629:O645)</f>
        <v>0</v>
      </c>
      <c r="P628" s="355">
        <f>SUM(P629:P645)</f>
        <v>0</v>
      </c>
      <c r="Q628" s="496">
        <f>SUM(Q629:Q645)</f>
        <v>43018</v>
      </c>
      <c r="R628" s="497">
        <f>SUM(R629:R645)</f>
        <v>-43018</v>
      </c>
      <c r="S628" s="271"/>
      <c r="T628" s="354">
        <f aca="true" t="shared" si="197" ref="T628:Z628">SUM(T629:T645)</f>
        <v>0</v>
      </c>
      <c r="U628" s="355">
        <f t="shared" si="197"/>
        <v>0</v>
      </c>
      <c r="V628" s="355">
        <f t="shared" si="197"/>
        <v>43018</v>
      </c>
      <c r="W628" s="355">
        <f t="shared" si="197"/>
        <v>-43018</v>
      </c>
      <c r="X628" s="355">
        <f t="shared" si="197"/>
        <v>0</v>
      </c>
      <c r="Y628" s="355">
        <f t="shared" si="197"/>
        <v>0</v>
      </c>
      <c r="Z628" s="497">
        <f t="shared" si="197"/>
        <v>0</v>
      </c>
      <c r="AA628" s="349">
        <f t="shared" si="189"/>
        <v>-43018</v>
      </c>
    </row>
    <row r="629" spans="1:27" ht="18.75" thickBot="1">
      <c r="A629" s="290">
        <v>45</v>
      </c>
      <c r="B629" s="139"/>
      <c r="C629" s="148">
        <v>1011</v>
      </c>
      <c r="D629" s="172" t="s">
        <v>1402</v>
      </c>
      <c r="E629" s="539">
        <f aca="true" t="shared" si="198" ref="E629:E645">F629+G629+H629</f>
        <v>0</v>
      </c>
      <c r="F629" s="526">
        <v>0</v>
      </c>
      <c r="G629" s="272">
        <v>0</v>
      </c>
      <c r="H629" s="272">
        <v>0</v>
      </c>
      <c r="I629" s="526">
        <v>10371</v>
      </c>
      <c r="J629" s="272">
        <v>0</v>
      </c>
      <c r="K629" s="272">
        <v>0</v>
      </c>
      <c r="L629" s="571">
        <f aca="true" t="shared" si="199" ref="L629:L645">I629+J629+K629</f>
        <v>10371</v>
      </c>
      <c r="M629" s="270">
        <f t="shared" si="188"/>
        <v>1</v>
      </c>
      <c r="N629" s="271"/>
      <c r="O629" s="493"/>
      <c r="P629" s="281"/>
      <c r="Q629" s="351">
        <f aca="true" t="shared" si="200" ref="Q629:Q645">L629</f>
        <v>10371</v>
      </c>
      <c r="R629" s="494">
        <f t="shared" si="190"/>
        <v>-10371</v>
      </c>
      <c r="S629" s="271"/>
      <c r="T629" s="493"/>
      <c r="U629" s="281"/>
      <c r="V629" s="501">
        <f aca="true" t="shared" si="201" ref="V629:V636">+IF(+(O629+P629)&gt;=L629,+P629,+(+L629-O629))</f>
        <v>10371</v>
      </c>
      <c r="W629" s="351">
        <f>T629+U629-V629</f>
        <v>-10371</v>
      </c>
      <c r="X629" s="281"/>
      <c r="Y629" s="281"/>
      <c r="Z629" s="282"/>
      <c r="AA629" s="349">
        <f t="shared" si="189"/>
        <v>-10371</v>
      </c>
    </row>
    <row r="630" spans="1:27" ht="18.75" thickBot="1">
      <c r="A630" s="290">
        <v>50</v>
      </c>
      <c r="B630" s="139"/>
      <c r="C630" s="140">
        <v>1012</v>
      </c>
      <c r="D630" s="149" t="s">
        <v>1403</v>
      </c>
      <c r="E630" s="539">
        <f t="shared" si="198"/>
        <v>0</v>
      </c>
      <c r="F630" s="526"/>
      <c r="G630" s="272"/>
      <c r="H630" s="272"/>
      <c r="I630" s="526"/>
      <c r="J630" s="272"/>
      <c r="K630" s="272"/>
      <c r="L630" s="571">
        <f t="shared" si="199"/>
        <v>0</v>
      </c>
      <c r="M630" s="270">
        <f t="shared" si="188"/>
      </c>
      <c r="N630" s="271"/>
      <c r="O630" s="493"/>
      <c r="P630" s="281"/>
      <c r="Q630" s="351">
        <f t="shared" si="200"/>
        <v>0</v>
      </c>
      <c r="R630" s="494">
        <f t="shared" si="190"/>
        <v>0</v>
      </c>
      <c r="S630" s="271"/>
      <c r="T630" s="493"/>
      <c r="U630" s="281"/>
      <c r="V630" s="501">
        <f t="shared" si="201"/>
        <v>0</v>
      </c>
      <c r="W630" s="351">
        <f aca="true" t="shared" si="202" ref="W630:W636">T630+U630-V630</f>
        <v>0</v>
      </c>
      <c r="X630" s="281"/>
      <c r="Y630" s="281"/>
      <c r="Z630" s="282"/>
      <c r="AA630" s="349">
        <f t="shared" si="189"/>
        <v>0</v>
      </c>
    </row>
    <row r="631" spans="1:27" ht="18.75" thickBot="1">
      <c r="A631" s="290">
        <v>55</v>
      </c>
      <c r="B631" s="139"/>
      <c r="C631" s="140">
        <v>1013</v>
      </c>
      <c r="D631" s="149" t="s">
        <v>1404</v>
      </c>
      <c r="E631" s="539">
        <f t="shared" si="198"/>
        <v>0</v>
      </c>
      <c r="F631" s="526"/>
      <c r="G631" s="272"/>
      <c r="H631" s="272"/>
      <c r="I631" s="526"/>
      <c r="J631" s="272"/>
      <c r="K631" s="272"/>
      <c r="L631" s="571">
        <f t="shared" si="199"/>
        <v>0</v>
      </c>
      <c r="M631" s="270">
        <f t="shared" si="188"/>
      </c>
      <c r="N631" s="271"/>
      <c r="O631" s="493"/>
      <c r="P631" s="281"/>
      <c r="Q631" s="351">
        <f t="shared" si="200"/>
        <v>0</v>
      </c>
      <c r="R631" s="494">
        <f t="shared" si="190"/>
        <v>0</v>
      </c>
      <c r="S631" s="271"/>
      <c r="T631" s="493"/>
      <c r="U631" s="281"/>
      <c r="V631" s="501">
        <f t="shared" si="201"/>
        <v>0</v>
      </c>
      <c r="W631" s="351">
        <f t="shared" si="202"/>
        <v>0</v>
      </c>
      <c r="X631" s="281"/>
      <c r="Y631" s="281"/>
      <c r="Z631" s="282"/>
      <c r="AA631" s="349">
        <f t="shared" si="189"/>
        <v>0</v>
      </c>
    </row>
    <row r="632" spans="1:27" ht="18.75" thickBot="1">
      <c r="A632" s="290">
        <v>60</v>
      </c>
      <c r="B632" s="139"/>
      <c r="C632" s="140">
        <v>1014</v>
      </c>
      <c r="D632" s="149" t="s">
        <v>1405</v>
      </c>
      <c r="E632" s="539">
        <f t="shared" si="198"/>
        <v>0</v>
      </c>
      <c r="F632" s="526">
        <v>0</v>
      </c>
      <c r="G632" s="272">
        <v>0</v>
      </c>
      <c r="H632" s="272">
        <v>0</v>
      </c>
      <c r="I632" s="526">
        <v>1172</v>
      </c>
      <c r="J632" s="272">
        <v>0</v>
      </c>
      <c r="K632" s="272">
        <v>0</v>
      </c>
      <c r="L632" s="571">
        <f t="shared" si="199"/>
        <v>1172</v>
      </c>
      <c r="M632" s="270">
        <f t="shared" si="188"/>
        <v>1</v>
      </c>
      <c r="N632" s="271"/>
      <c r="O632" s="493"/>
      <c r="P632" s="281"/>
      <c r="Q632" s="351">
        <f t="shared" si="200"/>
        <v>1172</v>
      </c>
      <c r="R632" s="494">
        <f t="shared" si="190"/>
        <v>-1172</v>
      </c>
      <c r="S632" s="271"/>
      <c r="T632" s="493"/>
      <c r="U632" s="281"/>
      <c r="V632" s="501">
        <f t="shared" si="201"/>
        <v>1172</v>
      </c>
      <c r="W632" s="351">
        <f t="shared" si="202"/>
        <v>-1172</v>
      </c>
      <c r="X632" s="281"/>
      <c r="Y632" s="281"/>
      <c r="Z632" s="282"/>
      <c r="AA632" s="349">
        <f t="shared" si="189"/>
        <v>-1172</v>
      </c>
    </row>
    <row r="633" spans="1:27" ht="18.75" thickBot="1">
      <c r="A633" s="289">
        <v>65</v>
      </c>
      <c r="B633" s="139"/>
      <c r="C633" s="140">
        <v>1015</v>
      </c>
      <c r="D633" s="149" t="s">
        <v>1406</v>
      </c>
      <c r="E633" s="539">
        <f t="shared" si="198"/>
        <v>0</v>
      </c>
      <c r="F633" s="526">
        <v>0</v>
      </c>
      <c r="G633" s="272">
        <v>0</v>
      </c>
      <c r="H633" s="272">
        <v>0</v>
      </c>
      <c r="I633" s="526">
        <v>9139</v>
      </c>
      <c r="J633" s="272">
        <v>0</v>
      </c>
      <c r="K633" s="272">
        <v>0</v>
      </c>
      <c r="L633" s="571">
        <f t="shared" si="199"/>
        <v>9139</v>
      </c>
      <c r="M633" s="270">
        <f t="shared" si="188"/>
        <v>1</v>
      </c>
      <c r="N633" s="271"/>
      <c r="O633" s="493"/>
      <c r="P633" s="281"/>
      <c r="Q633" s="351">
        <f t="shared" si="200"/>
        <v>9139</v>
      </c>
      <c r="R633" s="494">
        <f t="shared" si="190"/>
        <v>-9139</v>
      </c>
      <c r="S633" s="271"/>
      <c r="T633" s="493"/>
      <c r="U633" s="281"/>
      <c r="V633" s="501">
        <f t="shared" si="201"/>
        <v>9139</v>
      </c>
      <c r="W633" s="351">
        <f t="shared" si="202"/>
        <v>-9139</v>
      </c>
      <c r="X633" s="281"/>
      <c r="Y633" s="281"/>
      <c r="Z633" s="282"/>
      <c r="AA633" s="349">
        <f t="shared" si="189"/>
        <v>-9139</v>
      </c>
    </row>
    <row r="634" spans="1:27" ht="18.75" thickBot="1">
      <c r="A634" s="290">
        <v>70</v>
      </c>
      <c r="B634" s="139"/>
      <c r="C634" s="140">
        <v>1016</v>
      </c>
      <c r="D634" s="149" t="s">
        <v>1407</v>
      </c>
      <c r="E634" s="539">
        <f t="shared" si="198"/>
        <v>0</v>
      </c>
      <c r="F634" s="526">
        <v>0</v>
      </c>
      <c r="G634" s="272">
        <v>0</v>
      </c>
      <c r="H634" s="272">
        <v>0</v>
      </c>
      <c r="I634" s="526">
        <v>22001</v>
      </c>
      <c r="J634" s="272">
        <v>0</v>
      </c>
      <c r="K634" s="272">
        <v>0</v>
      </c>
      <c r="L634" s="571">
        <f t="shared" si="199"/>
        <v>22001</v>
      </c>
      <c r="M634" s="270">
        <f t="shared" si="188"/>
        <v>1</v>
      </c>
      <c r="N634" s="271"/>
      <c r="O634" s="493"/>
      <c r="P634" s="281"/>
      <c r="Q634" s="351">
        <f t="shared" si="200"/>
        <v>22001</v>
      </c>
      <c r="R634" s="494">
        <f t="shared" si="190"/>
        <v>-22001</v>
      </c>
      <c r="S634" s="271"/>
      <c r="T634" s="493"/>
      <c r="U634" s="281"/>
      <c r="V634" s="501">
        <f t="shared" si="201"/>
        <v>22001</v>
      </c>
      <c r="W634" s="351">
        <f t="shared" si="202"/>
        <v>-22001</v>
      </c>
      <c r="X634" s="281"/>
      <c r="Y634" s="281"/>
      <c r="Z634" s="282"/>
      <c r="AA634" s="349">
        <f t="shared" si="189"/>
        <v>-22001</v>
      </c>
    </row>
    <row r="635" spans="1:27" ht="18.75" thickBot="1">
      <c r="A635" s="290">
        <v>75</v>
      </c>
      <c r="B635" s="144"/>
      <c r="C635" s="173">
        <v>1020</v>
      </c>
      <c r="D635" s="174" t="s">
        <v>1408</v>
      </c>
      <c r="E635" s="539">
        <f t="shared" si="198"/>
        <v>0</v>
      </c>
      <c r="F635" s="526">
        <v>0</v>
      </c>
      <c r="G635" s="272">
        <v>0</v>
      </c>
      <c r="H635" s="272">
        <v>0</v>
      </c>
      <c r="I635" s="526">
        <v>335</v>
      </c>
      <c r="J635" s="272">
        <v>0</v>
      </c>
      <c r="K635" s="272">
        <v>0</v>
      </c>
      <c r="L635" s="571">
        <f t="shared" si="199"/>
        <v>335</v>
      </c>
      <c r="M635" s="270">
        <f t="shared" si="188"/>
        <v>1</v>
      </c>
      <c r="N635" s="271"/>
      <c r="O635" s="493"/>
      <c r="P635" s="281"/>
      <c r="Q635" s="351">
        <f t="shared" si="200"/>
        <v>335</v>
      </c>
      <c r="R635" s="494">
        <f t="shared" si="190"/>
        <v>-335</v>
      </c>
      <c r="S635" s="271"/>
      <c r="T635" s="493"/>
      <c r="U635" s="281"/>
      <c r="V635" s="501">
        <f t="shared" si="201"/>
        <v>335</v>
      </c>
      <c r="W635" s="351">
        <f t="shared" si="202"/>
        <v>-335</v>
      </c>
      <c r="X635" s="281"/>
      <c r="Y635" s="281"/>
      <c r="Z635" s="282"/>
      <c r="AA635" s="349">
        <f t="shared" si="189"/>
        <v>-335</v>
      </c>
    </row>
    <row r="636" spans="1:27" ht="18.75" thickBot="1">
      <c r="A636" s="290">
        <v>80</v>
      </c>
      <c r="B636" s="139"/>
      <c r="C636" s="140">
        <v>1030</v>
      </c>
      <c r="D636" s="149" t="s">
        <v>1409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t="shared" si="202"/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85</v>
      </c>
      <c r="B637" s="139"/>
      <c r="C637" s="173">
        <v>1051</v>
      </c>
      <c r="D637" s="176" t="s">
        <v>1410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352"/>
      <c r="U637" s="357"/>
      <c r="V637" s="357"/>
      <c r="W637" s="357"/>
      <c r="X637" s="357"/>
      <c r="Y637" s="357"/>
      <c r="Z637" s="495"/>
      <c r="AA637" s="349">
        <f t="shared" si="189"/>
        <v>0</v>
      </c>
    </row>
    <row r="638" spans="1:27" ht="18.75" thickBot="1">
      <c r="A638" s="290">
        <v>90</v>
      </c>
      <c r="B638" s="139"/>
      <c r="C638" s="140">
        <v>1052</v>
      </c>
      <c r="D638" s="149" t="s">
        <v>1411</v>
      </c>
      <c r="E638" s="539">
        <f t="shared" si="198"/>
        <v>0</v>
      </c>
      <c r="F638" s="526"/>
      <c r="G638" s="272"/>
      <c r="H638" s="272"/>
      <c r="I638" s="526"/>
      <c r="J638" s="272"/>
      <c r="K638" s="272"/>
      <c r="L638" s="571">
        <f t="shared" si="199"/>
        <v>0</v>
      </c>
      <c r="M638" s="270">
        <f t="shared" si="188"/>
      </c>
      <c r="N638" s="271"/>
      <c r="O638" s="493"/>
      <c r="P638" s="281"/>
      <c r="Q638" s="351">
        <f t="shared" si="200"/>
        <v>0</v>
      </c>
      <c r="R638" s="494">
        <f t="shared" si="190"/>
        <v>0</v>
      </c>
      <c r="S638" s="271"/>
      <c r="T638" s="352"/>
      <c r="U638" s="357"/>
      <c r="V638" s="357"/>
      <c r="W638" s="357"/>
      <c r="X638" s="357"/>
      <c r="Y638" s="357"/>
      <c r="Z638" s="495"/>
      <c r="AA638" s="349">
        <f t="shared" si="189"/>
        <v>0</v>
      </c>
    </row>
    <row r="639" spans="1:27" ht="32.25" thickBot="1">
      <c r="A639" s="289">
        <v>115</v>
      </c>
      <c r="B639" s="139"/>
      <c r="C639" s="177">
        <v>1053</v>
      </c>
      <c r="D639" s="178" t="s">
        <v>1412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352"/>
      <c r="U639" s="357"/>
      <c r="V639" s="357"/>
      <c r="W639" s="357"/>
      <c r="X639" s="357"/>
      <c r="Y639" s="357"/>
      <c r="Z639" s="495"/>
      <c r="AA639" s="349">
        <f t="shared" si="189"/>
        <v>0</v>
      </c>
    </row>
    <row r="640" spans="1:27" ht="18.75" thickBot="1">
      <c r="A640" s="289">
        <v>125</v>
      </c>
      <c r="B640" s="139"/>
      <c r="C640" s="140">
        <v>1062</v>
      </c>
      <c r="D640" s="142" t="s">
        <v>1413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>+IF(+(O640+P640)&gt;=L640,+P640,+(+L640-O640))</f>
        <v>0</v>
      </c>
      <c r="W640" s="351">
        <f>T640+U640-V640</f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130</v>
      </c>
      <c r="B641" s="139"/>
      <c r="C641" s="140">
        <v>1063</v>
      </c>
      <c r="D641" s="142" t="s">
        <v>1414</v>
      </c>
      <c r="E641" s="539">
        <f t="shared" si="198"/>
        <v>0</v>
      </c>
      <c r="F641" s="526"/>
      <c r="G641" s="272"/>
      <c r="H641" s="272"/>
      <c r="I641" s="526"/>
      <c r="J641" s="272"/>
      <c r="K641" s="272"/>
      <c r="L641" s="571">
        <f t="shared" si="199"/>
        <v>0</v>
      </c>
      <c r="M641" s="270">
        <f t="shared" si="188"/>
      </c>
      <c r="N641" s="271"/>
      <c r="O641" s="493"/>
      <c r="P641" s="281"/>
      <c r="Q641" s="351">
        <f t="shared" si="200"/>
        <v>0</v>
      </c>
      <c r="R641" s="494">
        <f t="shared" si="190"/>
        <v>0</v>
      </c>
      <c r="S641" s="271"/>
      <c r="T641" s="352"/>
      <c r="U641" s="357"/>
      <c r="V641" s="357"/>
      <c r="W641" s="357"/>
      <c r="X641" s="357"/>
      <c r="Y641" s="357"/>
      <c r="Z641" s="495"/>
      <c r="AA641" s="349">
        <f t="shared" si="189"/>
        <v>0</v>
      </c>
    </row>
    <row r="642" spans="1:27" ht="18.75" thickBot="1">
      <c r="A642" s="290">
        <v>135</v>
      </c>
      <c r="B642" s="139"/>
      <c r="C642" s="177">
        <v>1069</v>
      </c>
      <c r="D642" s="179" t="s">
        <v>1415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>+IF(+(O642+P642)&gt;=L642,+P642,+(+L642-O642))</f>
        <v>0</v>
      </c>
      <c r="W642" s="351">
        <f>T642+U642-V642</f>
        <v>0</v>
      </c>
      <c r="X642" s="281"/>
      <c r="Y642" s="281"/>
      <c r="Z642" s="282"/>
      <c r="AA642" s="349">
        <f t="shared" si="189"/>
        <v>0</v>
      </c>
    </row>
    <row r="643" spans="1:27" ht="30.75" thickBot="1">
      <c r="A643" s="290">
        <v>140</v>
      </c>
      <c r="B643" s="144"/>
      <c r="C643" s="140">
        <v>1091</v>
      </c>
      <c r="D643" s="149" t="s">
        <v>1416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493"/>
      <c r="U643" s="281"/>
      <c r="V643" s="501">
        <f>+IF(+(O643+P643)&gt;=L643,+P643,+(+L643-O643))</f>
        <v>0</v>
      </c>
      <c r="W643" s="351">
        <f>T643+U643-V643</f>
        <v>0</v>
      </c>
      <c r="X643" s="281"/>
      <c r="Y643" s="281"/>
      <c r="Z643" s="282"/>
      <c r="AA643" s="349">
        <f t="shared" si="189"/>
        <v>0</v>
      </c>
    </row>
    <row r="644" spans="1:27" ht="18.75" thickBot="1">
      <c r="A644" s="290">
        <v>145</v>
      </c>
      <c r="B644" s="139"/>
      <c r="C644" s="140">
        <v>1092</v>
      </c>
      <c r="D644" s="149" t="s">
        <v>1565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18.75" thickBot="1">
      <c r="A645" s="290">
        <v>150</v>
      </c>
      <c r="B645" s="139"/>
      <c r="C645" s="146">
        <v>1098</v>
      </c>
      <c r="D645" s="150" t="s">
        <v>1417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493"/>
      <c r="U645" s="281"/>
      <c r="V645" s="501">
        <f>+IF(+(O645+P645)&gt;=L645,+P645,+(+L645-O645))</f>
        <v>0</v>
      </c>
      <c r="W645" s="351">
        <f>T645+U645-V645</f>
        <v>0</v>
      </c>
      <c r="X645" s="281"/>
      <c r="Y645" s="281"/>
      <c r="Z645" s="282"/>
      <c r="AA645" s="349">
        <f t="shared" si="189"/>
        <v>0</v>
      </c>
    </row>
    <row r="646" spans="1:27" ht="18.75" thickBot="1">
      <c r="A646" s="290">
        <v>155</v>
      </c>
      <c r="B646" s="143">
        <v>1900</v>
      </c>
      <c r="C646" s="864" t="s">
        <v>1487</v>
      </c>
      <c r="D646" s="864"/>
      <c r="E646" s="540">
        <f aca="true" t="shared" si="203" ref="E646:L646">SUM(E647:E649)</f>
        <v>0</v>
      </c>
      <c r="F646" s="353">
        <f t="shared" si="203"/>
        <v>0</v>
      </c>
      <c r="G646" s="279">
        <f t="shared" si="203"/>
        <v>0</v>
      </c>
      <c r="H646" s="279">
        <f>SUM(H647:H649)</f>
        <v>0</v>
      </c>
      <c r="I646" s="353">
        <f t="shared" si="203"/>
        <v>0</v>
      </c>
      <c r="J646" s="279">
        <f t="shared" si="203"/>
        <v>0</v>
      </c>
      <c r="K646" s="279">
        <f t="shared" si="203"/>
        <v>0</v>
      </c>
      <c r="L646" s="279">
        <f t="shared" si="203"/>
        <v>0</v>
      </c>
      <c r="M646" s="270">
        <f t="shared" si="188"/>
      </c>
      <c r="N646" s="271"/>
      <c r="O646" s="354">
        <f>SUM(O647:O649)</f>
        <v>0</v>
      </c>
      <c r="P646" s="355">
        <f>SUM(P647:P649)</f>
        <v>0</v>
      </c>
      <c r="Q646" s="496">
        <f>SUM(Q647:Q649)</f>
        <v>0</v>
      </c>
      <c r="R646" s="497">
        <f>SUM(R647:R649)</f>
        <v>0</v>
      </c>
      <c r="S646" s="271"/>
      <c r="T646" s="356"/>
      <c r="U646" s="367"/>
      <c r="V646" s="367"/>
      <c r="W646" s="367"/>
      <c r="X646" s="367"/>
      <c r="Y646" s="367"/>
      <c r="Z646" s="498"/>
      <c r="AA646" s="349">
        <f>W646-X646-Y646-Z646</f>
        <v>0</v>
      </c>
    </row>
    <row r="647" spans="1:27" ht="18.75" thickBot="1">
      <c r="A647" s="290">
        <v>160</v>
      </c>
      <c r="B647" s="139"/>
      <c r="C647" s="148">
        <v>1901</v>
      </c>
      <c r="D647" s="141" t="s">
        <v>1488</v>
      </c>
      <c r="E647" s="539">
        <f>F647+G647+H647</f>
        <v>0</v>
      </c>
      <c r="F647" s="526"/>
      <c r="G647" s="272"/>
      <c r="H647" s="272"/>
      <c r="I647" s="526"/>
      <c r="J647" s="272"/>
      <c r="K647" s="272"/>
      <c r="L647" s="571">
        <f>I647+J647+K647</f>
        <v>0</v>
      </c>
      <c r="M647" s="270">
        <f t="shared" si="188"/>
      </c>
      <c r="N647" s="271"/>
      <c r="O647" s="493"/>
      <c r="P647" s="281"/>
      <c r="Q647" s="351">
        <f>L647</f>
        <v>0</v>
      </c>
      <c r="R647" s="494">
        <f>O647+P647-Q647</f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>W647-X647-Y647-Z647</f>
        <v>0</v>
      </c>
    </row>
    <row r="648" spans="1:27" ht="18.75" thickBot="1">
      <c r="A648" s="290">
        <v>165</v>
      </c>
      <c r="B648" s="139"/>
      <c r="C648" s="140">
        <v>1981</v>
      </c>
      <c r="D648" s="142" t="s">
        <v>1489</v>
      </c>
      <c r="E648" s="539">
        <f>F648+G648+H648</f>
        <v>0</v>
      </c>
      <c r="F648" s="526"/>
      <c r="G648" s="272"/>
      <c r="H648" s="272"/>
      <c r="I648" s="526"/>
      <c r="J648" s="272"/>
      <c r="K648" s="272"/>
      <c r="L648" s="571">
        <f>I648+J648+K648</f>
        <v>0</v>
      </c>
      <c r="M648" s="270">
        <f t="shared" si="188"/>
      </c>
      <c r="N648" s="271"/>
      <c r="O648" s="493"/>
      <c r="P648" s="281"/>
      <c r="Q648" s="351">
        <f>L648</f>
        <v>0</v>
      </c>
      <c r="R648" s="494">
        <f>O648+P648-Q648</f>
        <v>0</v>
      </c>
      <c r="S648" s="271"/>
      <c r="T648" s="352"/>
      <c r="U648" s="357"/>
      <c r="V648" s="357"/>
      <c r="W648" s="357"/>
      <c r="X648" s="357"/>
      <c r="Y648" s="357"/>
      <c r="Z648" s="495"/>
      <c r="AA648" s="349">
        <f>W648-X648-Y648-Z648</f>
        <v>0</v>
      </c>
    </row>
    <row r="649" spans="1:27" ht="18.75" thickBot="1">
      <c r="A649" s="290">
        <v>175</v>
      </c>
      <c r="B649" s="139"/>
      <c r="C649" s="146">
        <v>1991</v>
      </c>
      <c r="D649" s="145" t="s">
        <v>1490</v>
      </c>
      <c r="E649" s="539">
        <f>F649+G649+H649</f>
        <v>0</v>
      </c>
      <c r="F649" s="526"/>
      <c r="G649" s="272"/>
      <c r="H649" s="272"/>
      <c r="I649" s="526"/>
      <c r="J649" s="272"/>
      <c r="K649" s="272"/>
      <c r="L649" s="571">
        <f>I649+J649+K649</f>
        <v>0</v>
      </c>
      <c r="M649" s="270">
        <f t="shared" si="188"/>
      </c>
      <c r="N649" s="271"/>
      <c r="O649" s="493"/>
      <c r="P649" s="281"/>
      <c r="Q649" s="351">
        <f>L649</f>
        <v>0</v>
      </c>
      <c r="R649" s="494">
        <f>O649+P649-Q649</f>
        <v>0</v>
      </c>
      <c r="S649" s="271"/>
      <c r="T649" s="352"/>
      <c r="U649" s="357"/>
      <c r="V649" s="357"/>
      <c r="W649" s="357"/>
      <c r="X649" s="357"/>
      <c r="Y649" s="357"/>
      <c r="Z649" s="495"/>
      <c r="AA649" s="349">
        <f>W649-X649-Y649-Z649</f>
        <v>0</v>
      </c>
    </row>
    <row r="650" spans="1:27" ht="18.75" thickBot="1">
      <c r="A650" s="290">
        <v>180</v>
      </c>
      <c r="B650" s="143">
        <v>2100</v>
      </c>
      <c r="C650" s="864" t="s">
        <v>566</v>
      </c>
      <c r="D650" s="864"/>
      <c r="E650" s="540">
        <f aca="true" t="shared" si="204" ref="E650:L650">SUM(E651:E655)</f>
        <v>0</v>
      </c>
      <c r="F650" s="353">
        <f t="shared" si="204"/>
        <v>0</v>
      </c>
      <c r="G650" s="279">
        <f t="shared" si="204"/>
        <v>0</v>
      </c>
      <c r="H650" s="279">
        <f>SUM(H651:H655)</f>
        <v>0</v>
      </c>
      <c r="I650" s="353">
        <f t="shared" si="204"/>
        <v>0</v>
      </c>
      <c r="J650" s="279">
        <f t="shared" si="204"/>
        <v>0</v>
      </c>
      <c r="K650" s="279">
        <f t="shared" si="204"/>
        <v>0</v>
      </c>
      <c r="L650" s="279">
        <f t="shared" si="204"/>
        <v>0</v>
      </c>
      <c r="M650" s="270">
        <f t="shared" si="188"/>
      </c>
      <c r="N650" s="271"/>
      <c r="O650" s="354">
        <f>SUM(O651:O655)</f>
        <v>0</v>
      </c>
      <c r="P650" s="355">
        <f>SUM(P651:P655)</f>
        <v>0</v>
      </c>
      <c r="Q650" s="496">
        <f>SUM(Q651:Q655)</f>
        <v>0</v>
      </c>
      <c r="R650" s="497">
        <f>SUM(R651:R655)</f>
        <v>0</v>
      </c>
      <c r="S650" s="271"/>
      <c r="T650" s="356"/>
      <c r="U650" s="367"/>
      <c r="V650" s="367"/>
      <c r="W650" s="367"/>
      <c r="X650" s="367"/>
      <c r="Y650" s="367"/>
      <c r="Z650" s="498"/>
      <c r="AA650" s="349">
        <f t="shared" si="189"/>
        <v>0</v>
      </c>
    </row>
    <row r="651" spans="1:27" ht="18.75" thickBot="1">
      <c r="A651" s="290">
        <v>185</v>
      </c>
      <c r="B651" s="139"/>
      <c r="C651" s="148">
        <v>2110</v>
      </c>
      <c r="D651" s="151" t="s">
        <v>1418</v>
      </c>
      <c r="E651" s="539">
        <f>F651+G651+H651</f>
        <v>0</v>
      </c>
      <c r="F651" s="526"/>
      <c r="G651" s="272"/>
      <c r="H651" s="272"/>
      <c r="I651" s="526"/>
      <c r="J651" s="272"/>
      <c r="K651" s="272"/>
      <c r="L651" s="571">
        <f>I651+J651+K651</f>
        <v>0</v>
      </c>
      <c r="M651" s="270">
        <f t="shared" si="188"/>
      </c>
      <c r="N651" s="271"/>
      <c r="O651" s="493"/>
      <c r="P651" s="281"/>
      <c r="Q651" s="351">
        <f>L651</f>
        <v>0</v>
      </c>
      <c r="R651" s="494">
        <f t="shared" si="190"/>
        <v>0</v>
      </c>
      <c r="S651" s="271"/>
      <c r="T651" s="352"/>
      <c r="U651" s="357"/>
      <c r="V651" s="357"/>
      <c r="W651" s="357"/>
      <c r="X651" s="357"/>
      <c r="Y651" s="357"/>
      <c r="Z651" s="495"/>
      <c r="AA651" s="349">
        <f t="shared" si="189"/>
        <v>0</v>
      </c>
    </row>
    <row r="652" spans="1:27" ht="18.75" thickBot="1">
      <c r="A652" s="290">
        <v>190</v>
      </c>
      <c r="B652" s="180"/>
      <c r="C652" s="140">
        <v>2120</v>
      </c>
      <c r="D652" s="168" t="s">
        <v>1419</v>
      </c>
      <c r="E652" s="539">
        <f>F652+G652+H652</f>
        <v>0</v>
      </c>
      <c r="F652" s="526"/>
      <c r="G652" s="272"/>
      <c r="H652" s="272"/>
      <c r="I652" s="526"/>
      <c r="J652" s="272"/>
      <c r="K652" s="272"/>
      <c r="L652" s="571">
        <f>I652+J652+K652</f>
        <v>0</v>
      </c>
      <c r="M652" s="270">
        <f t="shared" si="188"/>
      </c>
      <c r="N652" s="271"/>
      <c r="O652" s="493"/>
      <c r="P652" s="281"/>
      <c r="Q652" s="351">
        <f>L652</f>
        <v>0</v>
      </c>
      <c r="R652" s="494">
        <f t="shared" si="190"/>
        <v>0</v>
      </c>
      <c r="S652" s="271"/>
      <c r="T652" s="352"/>
      <c r="U652" s="357"/>
      <c r="V652" s="357"/>
      <c r="W652" s="357"/>
      <c r="X652" s="357"/>
      <c r="Y652" s="357"/>
      <c r="Z652" s="495"/>
      <c r="AA652" s="349">
        <f t="shared" si="189"/>
        <v>0</v>
      </c>
    </row>
    <row r="653" spans="1:27" ht="18.75" thickBot="1">
      <c r="A653" s="290">
        <v>200</v>
      </c>
      <c r="B653" s="180"/>
      <c r="C653" s="140">
        <v>2125</v>
      </c>
      <c r="D653" s="162" t="s">
        <v>556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 t="shared" si="190"/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 t="shared" si="189"/>
        <v>0</v>
      </c>
    </row>
    <row r="654" spans="1:27" ht="18.75" thickBot="1">
      <c r="A654" s="290">
        <v>200</v>
      </c>
      <c r="B654" s="147"/>
      <c r="C654" s="140">
        <v>2140</v>
      </c>
      <c r="D654" s="168" t="s">
        <v>1421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 t="shared" si="190"/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 t="shared" si="189"/>
        <v>0</v>
      </c>
    </row>
    <row r="655" spans="1:27" ht="18.75" thickBot="1">
      <c r="A655" s="290">
        <v>205</v>
      </c>
      <c r="B655" s="139"/>
      <c r="C655" s="146">
        <v>2190</v>
      </c>
      <c r="D655" s="609" t="s">
        <v>1422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 t="shared" si="190"/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 t="shared" si="189"/>
        <v>0</v>
      </c>
    </row>
    <row r="656" spans="1:27" ht="18.75" thickBot="1">
      <c r="A656" s="290">
        <v>210</v>
      </c>
      <c r="B656" s="143">
        <v>2200</v>
      </c>
      <c r="C656" s="864" t="s">
        <v>1423</v>
      </c>
      <c r="D656" s="864"/>
      <c r="E656" s="540">
        <f aca="true" t="shared" si="205" ref="E656:L656">SUM(E657:E658)</f>
        <v>0</v>
      </c>
      <c r="F656" s="353">
        <f t="shared" si="205"/>
        <v>0</v>
      </c>
      <c r="G656" s="279">
        <f t="shared" si="205"/>
        <v>0</v>
      </c>
      <c r="H656" s="279">
        <f>SUM(H657:H658)</f>
        <v>0</v>
      </c>
      <c r="I656" s="353">
        <f t="shared" si="205"/>
        <v>0</v>
      </c>
      <c r="J656" s="279">
        <f t="shared" si="205"/>
        <v>0</v>
      </c>
      <c r="K656" s="279">
        <f t="shared" si="205"/>
        <v>0</v>
      </c>
      <c r="L656" s="279">
        <f t="shared" si="205"/>
        <v>0</v>
      </c>
      <c r="M656" s="270">
        <f t="shared" si="188"/>
      </c>
      <c r="N656" s="271"/>
      <c r="O656" s="354">
        <f>SUM(O657:O658)</f>
        <v>0</v>
      </c>
      <c r="P656" s="355">
        <f>SUM(P657:P658)</f>
        <v>0</v>
      </c>
      <c r="Q656" s="496">
        <f>SUM(Q657:Q658)</f>
        <v>0</v>
      </c>
      <c r="R656" s="497">
        <f>SUM(R657:R658)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215</v>
      </c>
      <c r="B657" s="139"/>
      <c r="C657" s="140">
        <v>2221</v>
      </c>
      <c r="D657" s="142" t="s">
        <v>948</v>
      </c>
      <c r="E657" s="539">
        <f aca="true" t="shared" si="206" ref="E657:E662">F657+G657+H657</f>
        <v>0</v>
      </c>
      <c r="F657" s="526"/>
      <c r="G657" s="272"/>
      <c r="H657" s="272"/>
      <c r="I657" s="526"/>
      <c r="J657" s="272"/>
      <c r="K657" s="272"/>
      <c r="L657" s="571">
        <f aca="true" t="shared" si="207" ref="L657:L662">I657+J657+K657</f>
        <v>0</v>
      </c>
      <c r="M657" s="270">
        <f t="shared" si="188"/>
      </c>
      <c r="N657" s="271"/>
      <c r="O657" s="493"/>
      <c r="P657" s="281"/>
      <c r="Q657" s="351">
        <f aca="true" t="shared" si="208" ref="Q657:Q662">L657</f>
        <v>0</v>
      </c>
      <c r="R657" s="494">
        <f aca="true" t="shared" si="209" ref="R657:R662">O657+P657-Q657</f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89">
        <v>220</v>
      </c>
      <c r="B658" s="139"/>
      <c r="C658" s="146">
        <v>2224</v>
      </c>
      <c r="D658" s="145" t="s">
        <v>1424</v>
      </c>
      <c r="E658" s="539">
        <f t="shared" si="206"/>
        <v>0</v>
      </c>
      <c r="F658" s="526"/>
      <c r="G658" s="272"/>
      <c r="H658" s="272"/>
      <c r="I658" s="526"/>
      <c r="J658" s="272"/>
      <c r="K658" s="272"/>
      <c r="L658" s="571">
        <f t="shared" si="207"/>
        <v>0</v>
      </c>
      <c r="M658" s="270">
        <f t="shared" si="188"/>
      </c>
      <c r="N658" s="271"/>
      <c r="O658" s="493"/>
      <c r="P658" s="281"/>
      <c r="Q658" s="351">
        <f t="shared" si="208"/>
        <v>0</v>
      </c>
      <c r="R658" s="494">
        <f t="shared" si="209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225</v>
      </c>
      <c r="B659" s="143">
        <v>2500</v>
      </c>
      <c r="C659" s="868" t="s">
        <v>1425</v>
      </c>
      <c r="D659" s="868"/>
      <c r="E659" s="539">
        <f t="shared" si="206"/>
        <v>0</v>
      </c>
      <c r="F659" s="528"/>
      <c r="G659" s="285"/>
      <c r="H659" s="285"/>
      <c r="I659" s="528"/>
      <c r="J659" s="285"/>
      <c r="K659" s="285"/>
      <c r="L659" s="571">
        <f t="shared" si="207"/>
        <v>0</v>
      </c>
      <c r="M659" s="270">
        <f t="shared" si="188"/>
      </c>
      <c r="N659" s="271"/>
      <c r="O659" s="500"/>
      <c r="P659" s="283"/>
      <c r="Q659" s="351">
        <f t="shared" si="208"/>
        <v>0</v>
      </c>
      <c r="R659" s="494">
        <f t="shared" si="209"/>
        <v>0</v>
      </c>
      <c r="S659" s="271"/>
      <c r="T659" s="356"/>
      <c r="U659" s="367"/>
      <c r="V659" s="357"/>
      <c r="W659" s="357"/>
      <c r="X659" s="367"/>
      <c r="Y659" s="357"/>
      <c r="Z659" s="495"/>
      <c r="AA659" s="349">
        <f t="shared" si="189"/>
        <v>0</v>
      </c>
    </row>
    <row r="660" spans="1:27" ht="18.75" thickBot="1">
      <c r="A660" s="290">
        <v>230</v>
      </c>
      <c r="B660" s="143">
        <v>2600</v>
      </c>
      <c r="C660" s="870" t="s">
        <v>1426</v>
      </c>
      <c r="D660" s="873"/>
      <c r="E660" s="539">
        <f t="shared" si="206"/>
        <v>0</v>
      </c>
      <c r="F660" s="528"/>
      <c r="G660" s="285"/>
      <c r="H660" s="285"/>
      <c r="I660" s="528"/>
      <c r="J660" s="285"/>
      <c r="K660" s="285"/>
      <c r="L660" s="571">
        <f t="shared" si="207"/>
        <v>0</v>
      </c>
      <c r="M660" s="270">
        <f t="shared" si="188"/>
      </c>
      <c r="N660" s="271"/>
      <c r="O660" s="500"/>
      <c r="P660" s="283"/>
      <c r="Q660" s="351">
        <f t="shared" si="208"/>
        <v>0</v>
      </c>
      <c r="R660" s="494">
        <f t="shared" si="209"/>
        <v>0</v>
      </c>
      <c r="S660" s="271"/>
      <c r="T660" s="356"/>
      <c r="U660" s="367"/>
      <c r="V660" s="357"/>
      <c r="W660" s="357"/>
      <c r="X660" s="367"/>
      <c r="Y660" s="357"/>
      <c r="Z660" s="495"/>
      <c r="AA660" s="349">
        <f t="shared" si="189"/>
        <v>0</v>
      </c>
    </row>
    <row r="661" spans="1:27" ht="18.75" thickBot="1">
      <c r="A661" s="290">
        <v>245</v>
      </c>
      <c r="B661" s="143">
        <v>2700</v>
      </c>
      <c r="C661" s="870" t="s">
        <v>1427</v>
      </c>
      <c r="D661" s="873"/>
      <c r="E661" s="539">
        <f t="shared" si="206"/>
        <v>0</v>
      </c>
      <c r="F661" s="528"/>
      <c r="G661" s="285"/>
      <c r="H661" s="285"/>
      <c r="I661" s="528"/>
      <c r="J661" s="285"/>
      <c r="K661" s="285"/>
      <c r="L661" s="571">
        <f t="shared" si="207"/>
        <v>0</v>
      </c>
      <c r="M661" s="270">
        <f t="shared" si="188"/>
      </c>
      <c r="N661" s="271"/>
      <c r="O661" s="500"/>
      <c r="P661" s="283"/>
      <c r="Q661" s="351">
        <f t="shared" si="208"/>
        <v>0</v>
      </c>
      <c r="R661" s="494">
        <f t="shared" si="209"/>
        <v>0</v>
      </c>
      <c r="S661" s="271"/>
      <c r="T661" s="356"/>
      <c r="U661" s="367"/>
      <c r="V661" s="357"/>
      <c r="W661" s="357"/>
      <c r="X661" s="367"/>
      <c r="Y661" s="357"/>
      <c r="Z661" s="495"/>
      <c r="AA661" s="349">
        <f t="shared" si="189"/>
        <v>0</v>
      </c>
    </row>
    <row r="662" spans="1:27" ht="18.75" thickBot="1">
      <c r="A662" s="289">
        <v>220</v>
      </c>
      <c r="B662" s="143">
        <v>2800</v>
      </c>
      <c r="C662" s="870" t="s">
        <v>1428</v>
      </c>
      <c r="D662" s="873"/>
      <c r="E662" s="539">
        <f t="shared" si="206"/>
        <v>0</v>
      </c>
      <c r="F662" s="528"/>
      <c r="G662" s="285"/>
      <c r="H662" s="285"/>
      <c r="I662" s="528"/>
      <c r="J662" s="285"/>
      <c r="K662" s="285"/>
      <c r="L662" s="571">
        <f t="shared" si="207"/>
        <v>0</v>
      </c>
      <c r="M662" s="270">
        <f t="shared" si="188"/>
      </c>
      <c r="N662" s="271"/>
      <c r="O662" s="500"/>
      <c r="P662" s="283"/>
      <c r="Q662" s="351">
        <f t="shared" si="208"/>
        <v>0</v>
      </c>
      <c r="R662" s="494">
        <f t="shared" si="209"/>
        <v>0</v>
      </c>
      <c r="S662" s="271"/>
      <c r="T662" s="356"/>
      <c r="U662" s="367"/>
      <c r="V662" s="357"/>
      <c r="W662" s="357"/>
      <c r="X662" s="367"/>
      <c r="Y662" s="357"/>
      <c r="Z662" s="495"/>
      <c r="AA662" s="349">
        <f t="shared" si="189"/>
        <v>0</v>
      </c>
    </row>
    <row r="663" spans="1:27" ht="18.75" thickBot="1">
      <c r="A663" s="290">
        <v>225</v>
      </c>
      <c r="B663" s="143">
        <v>2900</v>
      </c>
      <c r="C663" s="860" t="s">
        <v>1429</v>
      </c>
      <c r="D663" s="872"/>
      <c r="E663" s="540">
        <f aca="true" t="shared" si="210" ref="E663:L663">SUM(E664:E669)</f>
        <v>0</v>
      </c>
      <c r="F663" s="353">
        <f t="shared" si="210"/>
        <v>0</v>
      </c>
      <c r="G663" s="279">
        <f t="shared" si="210"/>
        <v>0</v>
      </c>
      <c r="H663" s="279">
        <f>SUM(H664:H669)</f>
        <v>0</v>
      </c>
      <c r="I663" s="353">
        <f t="shared" si="210"/>
        <v>0</v>
      </c>
      <c r="J663" s="279">
        <f t="shared" si="210"/>
        <v>0</v>
      </c>
      <c r="K663" s="279">
        <f t="shared" si="210"/>
        <v>0</v>
      </c>
      <c r="L663" s="279">
        <f t="shared" si="210"/>
        <v>0</v>
      </c>
      <c r="M663" s="270">
        <f t="shared" si="188"/>
      </c>
      <c r="N663" s="271"/>
      <c r="O663" s="354">
        <f>SUM(O664:O669)</f>
        <v>0</v>
      </c>
      <c r="P663" s="355">
        <f>SUM(P664:P669)</f>
        <v>0</v>
      </c>
      <c r="Q663" s="496">
        <f>SUM(Q664:Q669)</f>
        <v>0</v>
      </c>
      <c r="R663" s="497">
        <f>SUM(R664:R669)</f>
        <v>0</v>
      </c>
      <c r="S663" s="271"/>
      <c r="T663" s="356"/>
      <c r="U663" s="367"/>
      <c r="V663" s="367"/>
      <c r="W663" s="367"/>
      <c r="X663" s="367"/>
      <c r="Y663" s="367"/>
      <c r="Z663" s="498"/>
      <c r="AA663" s="349">
        <f t="shared" si="189"/>
        <v>0</v>
      </c>
    </row>
    <row r="664" spans="1:27" ht="18.75" thickBot="1">
      <c r="A664" s="290">
        <v>230</v>
      </c>
      <c r="B664" s="181"/>
      <c r="C664" s="148">
        <v>2920</v>
      </c>
      <c r="D664" s="360" t="s">
        <v>1430</v>
      </c>
      <c r="E664" s="539">
        <f aca="true" t="shared" si="211" ref="E664:E669">F664+G664+H664</f>
        <v>0</v>
      </c>
      <c r="F664" s="526"/>
      <c r="G664" s="272"/>
      <c r="H664" s="272"/>
      <c r="I664" s="526"/>
      <c r="J664" s="272"/>
      <c r="K664" s="272"/>
      <c r="L664" s="571">
        <f aca="true" t="shared" si="212" ref="L664:L669">I664+J664+K664</f>
        <v>0</v>
      </c>
      <c r="M664" s="270">
        <f t="shared" si="188"/>
      </c>
      <c r="N664" s="271"/>
      <c r="O664" s="493"/>
      <c r="P664" s="281"/>
      <c r="Q664" s="351">
        <f aca="true" t="shared" si="213" ref="Q664:Q669">L664</f>
        <v>0</v>
      </c>
      <c r="R664" s="494">
        <f aca="true" t="shared" si="214" ref="R664:R669">O664+P664-Q664</f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36" customHeight="1" thickBot="1">
      <c r="A665" s="290">
        <v>235</v>
      </c>
      <c r="B665" s="181"/>
      <c r="C665" s="177">
        <v>2969</v>
      </c>
      <c r="D665" s="361" t="s">
        <v>1431</v>
      </c>
      <c r="E665" s="539">
        <f t="shared" si="211"/>
        <v>0</v>
      </c>
      <c r="F665" s="526"/>
      <c r="G665" s="272"/>
      <c r="H665" s="272"/>
      <c r="I665" s="526"/>
      <c r="J665" s="272"/>
      <c r="K665" s="272"/>
      <c r="L665" s="571">
        <f t="shared" si="212"/>
        <v>0</v>
      </c>
      <c r="M665" s="270">
        <f t="shared" si="188"/>
      </c>
      <c r="N665" s="271"/>
      <c r="O665" s="493"/>
      <c r="P665" s="281"/>
      <c r="Q665" s="351">
        <f t="shared" si="213"/>
        <v>0</v>
      </c>
      <c r="R665" s="494">
        <f t="shared" si="214"/>
        <v>0</v>
      </c>
      <c r="S665" s="271"/>
      <c r="T665" s="352"/>
      <c r="U665" s="357"/>
      <c r="V665" s="357"/>
      <c r="W665" s="357"/>
      <c r="X665" s="357"/>
      <c r="Y665" s="357"/>
      <c r="Z665" s="495"/>
      <c r="AA665" s="349">
        <f t="shared" si="189"/>
        <v>0</v>
      </c>
    </row>
    <row r="666" spans="1:27" ht="32.25" thickBot="1">
      <c r="A666" s="290">
        <v>240</v>
      </c>
      <c r="B666" s="181"/>
      <c r="C666" s="177">
        <v>2970</v>
      </c>
      <c r="D666" s="361" t="s">
        <v>1432</v>
      </c>
      <c r="E666" s="539">
        <f t="shared" si="211"/>
        <v>0</v>
      </c>
      <c r="F666" s="526"/>
      <c r="G666" s="272"/>
      <c r="H666" s="272"/>
      <c r="I666" s="526"/>
      <c r="J666" s="272"/>
      <c r="K666" s="272"/>
      <c r="L666" s="571">
        <f t="shared" si="212"/>
        <v>0</v>
      </c>
      <c r="M666" s="270">
        <f t="shared" si="188"/>
      </c>
      <c r="N666" s="271"/>
      <c r="O666" s="493"/>
      <c r="P666" s="281"/>
      <c r="Q666" s="351">
        <f t="shared" si="213"/>
        <v>0</v>
      </c>
      <c r="R666" s="494">
        <f t="shared" si="214"/>
        <v>0</v>
      </c>
      <c r="S666" s="271"/>
      <c r="T666" s="352"/>
      <c r="U666" s="357"/>
      <c r="V666" s="357"/>
      <c r="W666" s="357"/>
      <c r="X666" s="35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81"/>
      <c r="C667" s="175">
        <v>2989</v>
      </c>
      <c r="D667" s="362" t="s">
        <v>1433</v>
      </c>
      <c r="E667" s="539">
        <f t="shared" si="211"/>
        <v>0</v>
      </c>
      <c r="F667" s="526"/>
      <c r="G667" s="272"/>
      <c r="H667" s="272"/>
      <c r="I667" s="526"/>
      <c r="J667" s="272"/>
      <c r="K667" s="272"/>
      <c r="L667" s="571">
        <f t="shared" si="212"/>
        <v>0</v>
      </c>
      <c r="M667" s="270">
        <f t="shared" si="188"/>
      </c>
      <c r="N667" s="271"/>
      <c r="O667" s="493"/>
      <c r="P667" s="281"/>
      <c r="Q667" s="351">
        <f t="shared" si="213"/>
        <v>0</v>
      </c>
      <c r="R667" s="494">
        <f t="shared" si="214"/>
        <v>0</v>
      </c>
      <c r="S667" s="271"/>
      <c r="T667" s="352"/>
      <c r="U667" s="357"/>
      <c r="V667" s="357"/>
      <c r="W667" s="357"/>
      <c r="X667" s="357"/>
      <c r="Y667" s="357"/>
      <c r="Z667" s="495"/>
      <c r="AA667" s="349">
        <f t="shared" si="189"/>
        <v>0</v>
      </c>
    </row>
    <row r="668" spans="1:27" ht="18.75" thickBot="1">
      <c r="A668" s="289">
        <v>250</v>
      </c>
      <c r="B668" s="139"/>
      <c r="C668" s="140">
        <v>2991</v>
      </c>
      <c r="D668" s="363" t="s">
        <v>1434</v>
      </c>
      <c r="E668" s="539">
        <f t="shared" si="211"/>
        <v>0</v>
      </c>
      <c r="F668" s="526"/>
      <c r="G668" s="272"/>
      <c r="H668" s="272"/>
      <c r="I668" s="526"/>
      <c r="J668" s="272"/>
      <c r="K668" s="272"/>
      <c r="L668" s="571">
        <f t="shared" si="212"/>
        <v>0</v>
      </c>
      <c r="M668" s="270">
        <f t="shared" si="188"/>
      </c>
      <c r="N668" s="271"/>
      <c r="O668" s="493"/>
      <c r="P668" s="281"/>
      <c r="Q668" s="351">
        <f t="shared" si="213"/>
        <v>0</v>
      </c>
      <c r="R668" s="494">
        <f t="shared" si="214"/>
        <v>0</v>
      </c>
      <c r="S668" s="271"/>
      <c r="T668" s="352"/>
      <c r="U668" s="357"/>
      <c r="V668" s="357"/>
      <c r="W668" s="357"/>
      <c r="X668" s="357"/>
      <c r="Y668" s="357"/>
      <c r="Z668" s="495"/>
      <c r="AA668" s="349">
        <f t="shared" si="189"/>
        <v>0</v>
      </c>
    </row>
    <row r="669" spans="1:27" ht="18.75" thickBot="1">
      <c r="A669" s="290">
        <v>255</v>
      </c>
      <c r="B669" s="139"/>
      <c r="C669" s="146">
        <v>2992</v>
      </c>
      <c r="D669" s="159" t="s">
        <v>1435</v>
      </c>
      <c r="E669" s="539">
        <f t="shared" si="211"/>
        <v>0</v>
      </c>
      <c r="F669" s="526"/>
      <c r="G669" s="272"/>
      <c r="H669" s="272"/>
      <c r="I669" s="526"/>
      <c r="J669" s="272"/>
      <c r="K669" s="272"/>
      <c r="L669" s="571">
        <f t="shared" si="212"/>
        <v>0</v>
      </c>
      <c r="M669" s="270">
        <f t="shared" si="188"/>
      </c>
      <c r="N669" s="271"/>
      <c r="O669" s="493"/>
      <c r="P669" s="281"/>
      <c r="Q669" s="351">
        <f t="shared" si="213"/>
        <v>0</v>
      </c>
      <c r="R669" s="494">
        <f t="shared" si="214"/>
        <v>0</v>
      </c>
      <c r="S669" s="271"/>
      <c r="T669" s="352"/>
      <c r="U669" s="357"/>
      <c r="V669" s="357"/>
      <c r="W669" s="357"/>
      <c r="X669" s="357"/>
      <c r="Y669" s="357"/>
      <c r="Z669" s="495"/>
      <c r="AA669" s="349">
        <f t="shared" si="189"/>
        <v>0</v>
      </c>
    </row>
    <row r="670" spans="1:27" ht="18.75" thickBot="1">
      <c r="A670" s="290">
        <v>265</v>
      </c>
      <c r="B670" s="143">
        <v>3300</v>
      </c>
      <c r="C670" s="860" t="s">
        <v>1436</v>
      </c>
      <c r="D670" s="860"/>
      <c r="E670" s="540">
        <f aca="true" t="shared" si="215" ref="E670:L670">SUM(E671:E676)</f>
        <v>0</v>
      </c>
      <c r="F670" s="353">
        <f t="shared" si="215"/>
        <v>0</v>
      </c>
      <c r="G670" s="279">
        <f t="shared" si="215"/>
        <v>0</v>
      </c>
      <c r="H670" s="279">
        <f>SUM(H671:H676)</f>
        <v>0</v>
      </c>
      <c r="I670" s="353">
        <f t="shared" si="215"/>
        <v>0</v>
      </c>
      <c r="J670" s="279">
        <f t="shared" si="215"/>
        <v>0</v>
      </c>
      <c r="K670" s="279">
        <f t="shared" si="215"/>
        <v>0</v>
      </c>
      <c r="L670" s="279">
        <f t="shared" si="215"/>
        <v>0</v>
      </c>
      <c r="M670" s="270">
        <f t="shared" si="188"/>
      </c>
      <c r="N670" s="271"/>
      <c r="O670" s="356"/>
      <c r="P670" s="367"/>
      <c r="Q670" s="367"/>
      <c r="R670" s="498"/>
      <c r="S670" s="271"/>
      <c r="T670" s="356"/>
      <c r="U670" s="367"/>
      <c r="V670" s="367"/>
      <c r="W670" s="367"/>
      <c r="X670" s="367"/>
      <c r="Y670" s="367"/>
      <c r="Z670" s="498"/>
      <c r="AA670" s="349">
        <f t="shared" si="189"/>
        <v>0</v>
      </c>
    </row>
    <row r="671" spans="1:27" ht="18.75" thickBot="1">
      <c r="A671" s="289">
        <v>270</v>
      </c>
      <c r="B671" s="147"/>
      <c r="C671" s="148">
        <v>3301</v>
      </c>
      <c r="D671" s="541" t="s">
        <v>1437</v>
      </c>
      <c r="E671" s="539">
        <f aca="true" t="shared" si="216" ref="E671:E679">F671+G671+H671</f>
        <v>0</v>
      </c>
      <c r="F671" s="526"/>
      <c r="G671" s="272"/>
      <c r="H671" s="272"/>
      <c r="I671" s="526"/>
      <c r="J671" s="272"/>
      <c r="K671" s="272"/>
      <c r="L671" s="571">
        <f aca="true" t="shared" si="217" ref="L671:L679">I671+J671+K671</f>
        <v>0</v>
      </c>
      <c r="M671" s="270">
        <f t="shared" si="188"/>
      </c>
      <c r="N671" s="271"/>
      <c r="O671" s="352"/>
      <c r="P671" s="357"/>
      <c r="Q671" s="357"/>
      <c r="R671" s="495"/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18.75" thickBot="1">
      <c r="A672" s="289">
        <v>290</v>
      </c>
      <c r="B672" s="147"/>
      <c r="C672" s="177">
        <v>3302</v>
      </c>
      <c r="D672" s="542" t="s">
        <v>557</v>
      </c>
      <c r="E672" s="539">
        <f t="shared" si="216"/>
        <v>0</v>
      </c>
      <c r="F672" s="526"/>
      <c r="G672" s="272"/>
      <c r="H672" s="272"/>
      <c r="I672" s="526"/>
      <c r="J672" s="272"/>
      <c r="K672" s="272"/>
      <c r="L672" s="571">
        <f t="shared" si="217"/>
        <v>0</v>
      </c>
      <c r="M672" s="270">
        <f t="shared" si="188"/>
      </c>
      <c r="N672" s="271"/>
      <c r="O672" s="352"/>
      <c r="P672" s="357"/>
      <c r="Q672" s="357"/>
      <c r="R672" s="495"/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358">
        <v>320</v>
      </c>
      <c r="B673" s="147"/>
      <c r="C673" s="177">
        <v>3303</v>
      </c>
      <c r="D673" s="542" t="s">
        <v>1439</v>
      </c>
      <c r="E673" s="539">
        <f t="shared" si="216"/>
        <v>0</v>
      </c>
      <c r="F673" s="526"/>
      <c r="G673" s="272"/>
      <c r="H673" s="272"/>
      <c r="I673" s="526"/>
      <c r="J673" s="272"/>
      <c r="K673" s="272"/>
      <c r="L673" s="571">
        <f t="shared" si="217"/>
        <v>0</v>
      </c>
      <c r="M673" s="270">
        <f t="shared" si="188"/>
      </c>
      <c r="N673" s="271"/>
      <c r="O673" s="352"/>
      <c r="P673" s="357"/>
      <c r="Q673" s="357"/>
      <c r="R673" s="495"/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330</v>
      </c>
      <c r="B674" s="147"/>
      <c r="C674" s="175">
        <v>3304</v>
      </c>
      <c r="D674" s="543" t="s">
        <v>1440</v>
      </c>
      <c r="E674" s="539">
        <f t="shared" si="216"/>
        <v>0</v>
      </c>
      <c r="F674" s="526"/>
      <c r="G674" s="272"/>
      <c r="H674" s="272"/>
      <c r="I674" s="526"/>
      <c r="J674" s="272"/>
      <c r="K674" s="272"/>
      <c r="L674" s="571">
        <f t="shared" si="217"/>
        <v>0</v>
      </c>
      <c r="M674" s="270">
        <f t="shared" si="188"/>
      </c>
      <c r="N674" s="271"/>
      <c r="O674" s="352"/>
      <c r="P674" s="357"/>
      <c r="Q674" s="357"/>
      <c r="R674" s="495"/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30.75" thickBot="1">
      <c r="A675" s="289">
        <v>350</v>
      </c>
      <c r="B675" s="147"/>
      <c r="C675" s="146">
        <v>3305</v>
      </c>
      <c r="D675" s="544" t="s">
        <v>1441</v>
      </c>
      <c r="E675" s="539">
        <f t="shared" si="216"/>
        <v>0</v>
      </c>
      <c r="F675" s="526"/>
      <c r="G675" s="272"/>
      <c r="H675" s="272"/>
      <c r="I675" s="526"/>
      <c r="J675" s="272"/>
      <c r="K675" s="272"/>
      <c r="L675" s="571">
        <f t="shared" si="217"/>
        <v>0</v>
      </c>
      <c r="M675" s="270">
        <f t="shared" si="188"/>
      </c>
      <c r="N675" s="271"/>
      <c r="O675" s="352"/>
      <c r="P675" s="357"/>
      <c r="Q675" s="357"/>
      <c r="R675" s="495"/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355</v>
      </c>
      <c r="B676" s="147"/>
      <c r="C676" s="146">
        <v>3306</v>
      </c>
      <c r="D676" s="544" t="s">
        <v>1442</v>
      </c>
      <c r="E676" s="539">
        <f t="shared" si="216"/>
        <v>0</v>
      </c>
      <c r="F676" s="526"/>
      <c r="G676" s="272"/>
      <c r="H676" s="272"/>
      <c r="I676" s="526"/>
      <c r="J676" s="272"/>
      <c r="K676" s="272"/>
      <c r="L676" s="571">
        <f t="shared" si="217"/>
        <v>0</v>
      </c>
      <c r="M676" s="270">
        <f t="shared" si="188"/>
      </c>
      <c r="N676" s="271"/>
      <c r="O676" s="352"/>
      <c r="P676" s="357"/>
      <c r="Q676" s="357"/>
      <c r="R676" s="495"/>
      <c r="S676" s="271"/>
      <c r="T676" s="352"/>
      <c r="U676" s="357"/>
      <c r="V676" s="357"/>
      <c r="W676" s="357"/>
      <c r="X676" s="357"/>
      <c r="Y676" s="357"/>
      <c r="Z676" s="495"/>
      <c r="AA676" s="349">
        <f t="shared" si="189"/>
        <v>0</v>
      </c>
    </row>
    <row r="677" spans="1:27" ht="18.75" thickBot="1">
      <c r="A677" s="290">
        <v>375</v>
      </c>
      <c r="B677" s="143">
        <v>3900</v>
      </c>
      <c r="C677" s="868" t="s">
        <v>1443</v>
      </c>
      <c r="D677" s="874"/>
      <c r="E677" s="539">
        <f t="shared" si="216"/>
        <v>0</v>
      </c>
      <c r="F677" s="528"/>
      <c r="G677" s="285"/>
      <c r="H677" s="285"/>
      <c r="I677" s="528"/>
      <c r="J677" s="285"/>
      <c r="K677" s="285"/>
      <c r="L677" s="571">
        <f t="shared" si="217"/>
        <v>0</v>
      </c>
      <c r="M677" s="270">
        <f aca="true" t="shared" si="218" ref="M677:M723">(IF($E677&lt;&gt;0,$M$2,IF($L677&lt;&gt;0,$M$2,"")))</f>
      </c>
      <c r="N677" s="271"/>
      <c r="O677" s="500"/>
      <c r="P677" s="283"/>
      <c r="Q677" s="355">
        <f aca="true" t="shared" si="219" ref="Q677:Q720">L677</f>
        <v>0</v>
      </c>
      <c r="R677" s="494">
        <f>O677+P677-Q677</f>
        <v>0</v>
      </c>
      <c r="S677" s="271"/>
      <c r="T677" s="500"/>
      <c r="U677" s="283"/>
      <c r="V677" s="501">
        <f>+IF(+(O677+P677)&gt;=L677,+P677,+(+L677-O677))</f>
        <v>0</v>
      </c>
      <c r="W677" s="351">
        <f>T677+U677-V677</f>
        <v>0</v>
      </c>
      <c r="X677" s="283"/>
      <c r="Y677" s="283"/>
      <c r="Z677" s="282"/>
      <c r="AA677" s="349">
        <f aca="true" t="shared" si="220" ref="AA677:AA720">W677-X677-Y677-Z677</f>
        <v>0</v>
      </c>
    </row>
    <row r="678" spans="1:27" ht="18.75" thickBot="1">
      <c r="A678" s="290">
        <v>380</v>
      </c>
      <c r="B678" s="143">
        <v>4000</v>
      </c>
      <c r="C678" s="869" t="s">
        <v>1444</v>
      </c>
      <c r="D678" s="869"/>
      <c r="E678" s="539">
        <f t="shared" si="216"/>
        <v>0</v>
      </c>
      <c r="F678" s="528">
        <v>0</v>
      </c>
      <c r="G678" s="285">
        <v>0</v>
      </c>
      <c r="H678" s="285">
        <v>0</v>
      </c>
      <c r="I678" s="528">
        <v>7070</v>
      </c>
      <c r="J678" s="285">
        <v>0</v>
      </c>
      <c r="K678" s="285">
        <v>0</v>
      </c>
      <c r="L678" s="571">
        <f t="shared" si="217"/>
        <v>7070</v>
      </c>
      <c r="M678" s="270">
        <f t="shared" si="218"/>
        <v>1</v>
      </c>
      <c r="N678" s="271"/>
      <c r="O678" s="500"/>
      <c r="P678" s="283"/>
      <c r="Q678" s="355">
        <f t="shared" si="219"/>
        <v>7070</v>
      </c>
      <c r="R678" s="494">
        <f>O678+P678-Q678</f>
        <v>-7070</v>
      </c>
      <c r="S678" s="271"/>
      <c r="T678" s="356"/>
      <c r="U678" s="367"/>
      <c r="V678" s="367"/>
      <c r="W678" s="357"/>
      <c r="X678" s="367"/>
      <c r="Y678" s="367"/>
      <c r="Z678" s="495"/>
      <c r="AA678" s="349">
        <f t="shared" si="220"/>
        <v>0</v>
      </c>
    </row>
    <row r="679" spans="1:27" ht="18.75" thickBot="1">
      <c r="A679" s="290">
        <v>385</v>
      </c>
      <c r="B679" s="143">
        <v>4100</v>
      </c>
      <c r="C679" s="869" t="s">
        <v>1445</v>
      </c>
      <c r="D679" s="869"/>
      <c r="E679" s="539">
        <f t="shared" si="216"/>
        <v>0</v>
      </c>
      <c r="F679" s="528"/>
      <c r="G679" s="285"/>
      <c r="H679" s="285"/>
      <c r="I679" s="528"/>
      <c r="J679" s="285"/>
      <c r="K679" s="285"/>
      <c r="L679" s="571">
        <f t="shared" si="217"/>
        <v>0</v>
      </c>
      <c r="M679" s="270">
        <f t="shared" si="218"/>
      </c>
      <c r="N679" s="271"/>
      <c r="O679" s="356"/>
      <c r="P679" s="367"/>
      <c r="Q679" s="367"/>
      <c r="R679" s="498"/>
      <c r="S679" s="271"/>
      <c r="T679" s="356"/>
      <c r="U679" s="367"/>
      <c r="V679" s="367"/>
      <c r="W679" s="367"/>
      <c r="X679" s="367"/>
      <c r="Y679" s="367"/>
      <c r="Z679" s="498"/>
      <c r="AA679" s="349">
        <f t="shared" si="220"/>
        <v>0</v>
      </c>
    </row>
    <row r="680" spans="1:27" ht="18.75" thickBot="1">
      <c r="A680" s="290">
        <v>390</v>
      </c>
      <c r="B680" s="143">
        <v>4200</v>
      </c>
      <c r="C680" s="860" t="s">
        <v>1446</v>
      </c>
      <c r="D680" s="872"/>
      <c r="E680" s="540">
        <f aca="true" t="shared" si="221" ref="E680:L680">SUM(E681:E686)</f>
        <v>0</v>
      </c>
      <c r="F680" s="353">
        <f t="shared" si="221"/>
        <v>0</v>
      </c>
      <c r="G680" s="279">
        <f t="shared" si="221"/>
        <v>0</v>
      </c>
      <c r="H680" s="279">
        <f>SUM(H681:H686)</f>
        <v>0</v>
      </c>
      <c r="I680" s="353">
        <f t="shared" si="221"/>
        <v>0</v>
      </c>
      <c r="J680" s="279">
        <f t="shared" si="221"/>
        <v>0</v>
      </c>
      <c r="K680" s="279">
        <f t="shared" si="221"/>
        <v>0</v>
      </c>
      <c r="L680" s="279">
        <f t="shared" si="221"/>
        <v>0</v>
      </c>
      <c r="M680" s="270">
        <f t="shared" si="218"/>
      </c>
      <c r="N680" s="271"/>
      <c r="O680" s="354">
        <f>SUM(O681:O686)</f>
        <v>0</v>
      </c>
      <c r="P680" s="355">
        <f>SUM(P681:P686)</f>
        <v>0</v>
      </c>
      <c r="Q680" s="496">
        <f>SUM(Q681:Q686)</f>
        <v>0</v>
      </c>
      <c r="R680" s="497">
        <f>SUM(R681:R686)</f>
        <v>0</v>
      </c>
      <c r="S680" s="271"/>
      <c r="T680" s="354">
        <f aca="true" t="shared" si="222" ref="T680:Z680">SUM(T681:T686)</f>
        <v>0</v>
      </c>
      <c r="U680" s="355">
        <f t="shared" si="222"/>
        <v>0</v>
      </c>
      <c r="V680" s="355">
        <f t="shared" si="222"/>
        <v>0</v>
      </c>
      <c r="W680" s="355">
        <f t="shared" si="222"/>
        <v>0</v>
      </c>
      <c r="X680" s="355">
        <f t="shared" si="222"/>
        <v>0</v>
      </c>
      <c r="Y680" s="355">
        <f t="shared" si="222"/>
        <v>0</v>
      </c>
      <c r="Z680" s="497">
        <f t="shared" si="222"/>
        <v>0</v>
      </c>
      <c r="AA680" s="349">
        <f t="shared" si="220"/>
        <v>0</v>
      </c>
    </row>
    <row r="681" spans="1:27" ht="18.75" thickBot="1">
      <c r="A681" s="290">
        <v>395</v>
      </c>
      <c r="B681" s="182"/>
      <c r="C681" s="148">
        <v>4201</v>
      </c>
      <c r="D681" s="141" t="s">
        <v>1447</v>
      </c>
      <c r="E681" s="539">
        <f aca="true" t="shared" si="223" ref="E681:E686">F681+G681+H681</f>
        <v>0</v>
      </c>
      <c r="F681" s="526"/>
      <c r="G681" s="272"/>
      <c r="H681" s="272"/>
      <c r="I681" s="526"/>
      <c r="J681" s="272"/>
      <c r="K681" s="272"/>
      <c r="L681" s="571">
        <f aca="true" t="shared" si="224" ref="L681:L686">I681+J681+K681</f>
        <v>0</v>
      </c>
      <c r="M681" s="270">
        <f t="shared" si="218"/>
      </c>
      <c r="N681" s="271"/>
      <c r="O681" s="493"/>
      <c r="P681" s="281"/>
      <c r="Q681" s="351">
        <f t="shared" si="219"/>
        <v>0</v>
      </c>
      <c r="R681" s="494">
        <f aca="true" t="shared" si="225" ref="R681:R686">O681+P681-Q681</f>
        <v>0</v>
      </c>
      <c r="S681" s="271"/>
      <c r="T681" s="493"/>
      <c r="U681" s="281"/>
      <c r="V681" s="501">
        <f aca="true" t="shared" si="226" ref="V681:V686">+IF(+(O681+P681)&gt;=L681,+P681,+(+L681-O681))</f>
        <v>0</v>
      </c>
      <c r="W681" s="351">
        <f aca="true" t="shared" si="227" ref="W681:W686">T681+U681-V681</f>
        <v>0</v>
      </c>
      <c r="X681" s="281"/>
      <c r="Y681" s="281"/>
      <c r="Z681" s="282"/>
      <c r="AA681" s="349">
        <f t="shared" si="220"/>
        <v>0</v>
      </c>
    </row>
    <row r="682" spans="1:27" ht="18.75" thickBot="1">
      <c r="A682" s="284">
        <v>397</v>
      </c>
      <c r="B682" s="182"/>
      <c r="C682" s="140">
        <v>4202</v>
      </c>
      <c r="D682" s="142" t="s">
        <v>1448</v>
      </c>
      <c r="E682" s="539">
        <f t="shared" si="223"/>
        <v>0</v>
      </c>
      <c r="F682" s="526"/>
      <c r="G682" s="272"/>
      <c r="H682" s="272"/>
      <c r="I682" s="526"/>
      <c r="J682" s="272"/>
      <c r="K682" s="272"/>
      <c r="L682" s="571">
        <f t="shared" si="224"/>
        <v>0</v>
      </c>
      <c r="M682" s="270">
        <f t="shared" si="218"/>
      </c>
      <c r="N682" s="271"/>
      <c r="O682" s="493"/>
      <c r="P682" s="281"/>
      <c r="Q682" s="351">
        <f t="shared" si="219"/>
        <v>0</v>
      </c>
      <c r="R682" s="494">
        <f t="shared" si="225"/>
        <v>0</v>
      </c>
      <c r="S682" s="271"/>
      <c r="T682" s="493"/>
      <c r="U682" s="281"/>
      <c r="V682" s="501">
        <f t="shared" si="226"/>
        <v>0</v>
      </c>
      <c r="W682" s="351">
        <f t="shared" si="227"/>
        <v>0</v>
      </c>
      <c r="X682" s="281"/>
      <c r="Y682" s="281"/>
      <c r="Z682" s="282"/>
      <c r="AA682" s="349">
        <f t="shared" si="220"/>
        <v>0</v>
      </c>
    </row>
    <row r="683" spans="1:27" ht="18.75" thickBot="1">
      <c r="A683" s="273">
        <v>398</v>
      </c>
      <c r="B683" s="182"/>
      <c r="C683" s="140">
        <v>4214</v>
      </c>
      <c r="D683" s="142" t="s">
        <v>1449</v>
      </c>
      <c r="E683" s="539">
        <f t="shared" si="223"/>
        <v>0</v>
      </c>
      <c r="F683" s="526"/>
      <c r="G683" s="272"/>
      <c r="H683" s="272"/>
      <c r="I683" s="526"/>
      <c r="J683" s="272"/>
      <c r="K683" s="272"/>
      <c r="L683" s="571">
        <f t="shared" si="224"/>
        <v>0</v>
      </c>
      <c r="M683" s="270">
        <f t="shared" si="218"/>
      </c>
      <c r="N683" s="271"/>
      <c r="O683" s="493"/>
      <c r="P683" s="281"/>
      <c r="Q683" s="351">
        <f t="shared" si="219"/>
        <v>0</v>
      </c>
      <c r="R683" s="494">
        <f t="shared" si="225"/>
        <v>0</v>
      </c>
      <c r="S683" s="271"/>
      <c r="T683" s="493"/>
      <c r="U683" s="281"/>
      <c r="V683" s="501">
        <f t="shared" si="226"/>
        <v>0</v>
      </c>
      <c r="W683" s="351">
        <f t="shared" si="227"/>
        <v>0</v>
      </c>
      <c r="X683" s="281"/>
      <c r="Y683" s="281"/>
      <c r="Z683" s="282"/>
      <c r="AA683" s="349">
        <f t="shared" si="220"/>
        <v>0</v>
      </c>
    </row>
    <row r="684" spans="1:27" ht="18.75" thickBot="1">
      <c r="A684" s="273">
        <v>399</v>
      </c>
      <c r="B684" s="182"/>
      <c r="C684" s="140">
        <v>4217</v>
      </c>
      <c r="D684" s="142" t="s">
        <v>1450</v>
      </c>
      <c r="E684" s="539">
        <f t="shared" si="223"/>
        <v>0</v>
      </c>
      <c r="F684" s="526"/>
      <c r="G684" s="272"/>
      <c r="H684" s="272"/>
      <c r="I684" s="526"/>
      <c r="J684" s="272"/>
      <c r="K684" s="272"/>
      <c r="L684" s="571">
        <f t="shared" si="224"/>
        <v>0</v>
      </c>
      <c r="M684" s="270">
        <f t="shared" si="218"/>
      </c>
      <c r="N684" s="271"/>
      <c r="O684" s="493"/>
      <c r="P684" s="281"/>
      <c r="Q684" s="351">
        <f t="shared" si="219"/>
        <v>0</v>
      </c>
      <c r="R684" s="494">
        <f t="shared" si="225"/>
        <v>0</v>
      </c>
      <c r="S684" s="271"/>
      <c r="T684" s="493"/>
      <c r="U684" s="281"/>
      <c r="V684" s="501">
        <f t="shared" si="226"/>
        <v>0</v>
      </c>
      <c r="W684" s="351">
        <f t="shared" si="227"/>
        <v>0</v>
      </c>
      <c r="X684" s="281"/>
      <c r="Y684" s="281"/>
      <c r="Z684" s="282"/>
      <c r="AA684" s="349">
        <f t="shared" si="220"/>
        <v>0</v>
      </c>
    </row>
    <row r="685" spans="1:27" ht="32.25" thickBot="1">
      <c r="A685" s="273">
        <v>400</v>
      </c>
      <c r="B685" s="182"/>
      <c r="C685" s="140">
        <v>4218</v>
      </c>
      <c r="D685" s="149" t="s">
        <v>1451</v>
      </c>
      <c r="E685" s="539">
        <f t="shared" si="223"/>
        <v>0</v>
      </c>
      <c r="F685" s="526"/>
      <c r="G685" s="272"/>
      <c r="H685" s="272"/>
      <c r="I685" s="526"/>
      <c r="J685" s="272"/>
      <c r="K685" s="272"/>
      <c r="L685" s="571">
        <f t="shared" si="224"/>
        <v>0</v>
      </c>
      <c r="M685" s="270">
        <f t="shared" si="218"/>
      </c>
      <c r="N685" s="271"/>
      <c r="O685" s="493"/>
      <c r="P685" s="281"/>
      <c r="Q685" s="351">
        <f t="shared" si="219"/>
        <v>0</v>
      </c>
      <c r="R685" s="494">
        <f t="shared" si="225"/>
        <v>0</v>
      </c>
      <c r="S685" s="271"/>
      <c r="T685" s="493"/>
      <c r="U685" s="281"/>
      <c r="V685" s="501">
        <f t="shared" si="226"/>
        <v>0</v>
      </c>
      <c r="W685" s="351">
        <f t="shared" si="227"/>
        <v>0</v>
      </c>
      <c r="X685" s="281"/>
      <c r="Y685" s="281"/>
      <c r="Z685" s="282"/>
      <c r="AA685" s="349">
        <f t="shared" si="220"/>
        <v>0</v>
      </c>
    </row>
    <row r="686" spans="1:27" ht="18.75" thickBot="1">
      <c r="A686" s="273">
        <v>401</v>
      </c>
      <c r="B686" s="182"/>
      <c r="C686" s="140">
        <v>4219</v>
      </c>
      <c r="D686" s="162" t="s">
        <v>1452</v>
      </c>
      <c r="E686" s="539">
        <f t="shared" si="223"/>
        <v>0</v>
      </c>
      <c r="F686" s="526"/>
      <c r="G686" s="272"/>
      <c r="H686" s="272"/>
      <c r="I686" s="526"/>
      <c r="J686" s="272"/>
      <c r="K686" s="272"/>
      <c r="L686" s="571">
        <f t="shared" si="224"/>
        <v>0</v>
      </c>
      <c r="M686" s="270">
        <f t="shared" si="218"/>
      </c>
      <c r="N686" s="271"/>
      <c r="O686" s="493"/>
      <c r="P686" s="281"/>
      <c r="Q686" s="351">
        <f t="shared" si="219"/>
        <v>0</v>
      </c>
      <c r="R686" s="494">
        <f t="shared" si="225"/>
        <v>0</v>
      </c>
      <c r="S686" s="271"/>
      <c r="T686" s="493"/>
      <c r="U686" s="281"/>
      <c r="V686" s="501">
        <f t="shared" si="226"/>
        <v>0</v>
      </c>
      <c r="W686" s="351">
        <f t="shared" si="227"/>
        <v>0</v>
      </c>
      <c r="X686" s="281"/>
      <c r="Y686" s="281"/>
      <c r="Z686" s="282"/>
      <c r="AA686" s="349">
        <f t="shared" si="220"/>
        <v>0</v>
      </c>
    </row>
    <row r="687" spans="1:27" ht="18.75" thickBot="1">
      <c r="A687" s="273">
        <v>402</v>
      </c>
      <c r="B687" s="143">
        <v>4300</v>
      </c>
      <c r="C687" s="864" t="s">
        <v>1453</v>
      </c>
      <c r="D687" s="864"/>
      <c r="E687" s="540">
        <f aca="true" t="shared" si="228" ref="E687:L687">SUM(E688:E690)</f>
        <v>0</v>
      </c>
      <c r="F687" s="353">
        <f t="shared" si="228"/>
        <v>0</v>
      </c>
      <c r="G687" s="279">
        <f t="shared" si="228"/>
        <v>0</v>
      </c>
      <c r="H687" s="279">
        <f>SUM(H688:H690)</f>
        <v>0</v>
      </c>
      <c r="I687" s="353">
        <f t="shared" si="228"/>
        <v>0</v>
      </c>
      <c r="J687" s="279">
        <f t="shared" si="228"/>
        <v>0</v>
      </c>
      <c r="K687" s="279">
        <f t="shared" si="228"/>
        <v>0</v>
      </c>
      <c r="L687" s="279">
        <f t="shared" si="228"/>
        <v>0</v>
      </c>
      <c r="M687" s="270">
        <f t="shared" si="218"/>
      </c>
      <c r="N687" s="271"/>
      <c r="O687" s="354">
        <f>SUM(O688:O690)</f>
        <v>0</v>
      </c>
      <c r="P687" s="355">
        <f>SUM(P688:P690)</f>
        <v>0</v>
      </c>
      <c r="Q687" s="496">
        <f>SUM(Q688:Q690)</f>
        <v>0</v>
      </c>
      <c r="R687" s="497">
        <f>SUM(R688:R690)</f>
        <v>0</v>
      </c>
      <c r="S687" s="271"/>
      <c r="T687" s="354">
        <f aca="true" t="shared" si="229" ref="T687:Z687">SUM(T688:T690)</f>
        <v>0</v>
      </c>
      <c r="U687" s="355">
        <f t="shared" si="229"/>
        <v>0</v>
      </c>
      <c r="V687" s="355">
        <f t="shared" si="229"/>
        <v>0</v>
      </c>
      <c r="W687" s="355">
        <f t="shared" si="229"/>
        <v>0</v>
      </c>
      <c r="X687" s="355">
        <f t="shared" si="229"/>
        <v>0</v>
      </c>
      <c r="Y687" s="355">
        <f t="shared" si="229"/>
        <v>0</v>
      </c>
      <c r="Z687" s="497">
        <f t="shared" si="229"/>
        <v>0</v>
      </c>
      <c r="AA687" s="349">
        <f t="shared" si="220"/>
        <v>0</v>
      </c>
    </row>
    <row r="688" spans="1:27" ht="18.75" thickBot="1">
      <c r="A688" s="368">
        <v>404</v>
      </c>
      <c r="B688" s="182"/>
      <c r="C688" s="148">
        <v>4301</v>
      </c>
      <c r="D688" s="172" t="s">
        <v>1454</v>
      </c>
      <c r="E688" s="539">
        <f aca="true" t="shared" si="230" ref="E688:E693">F688+G688+H688</f>
        <v>0</v>
      </c>
      <c r="F688" s="526"/>
      <c r="G688" s="272"/>
      <c r="H688" s="272"/>
      <c r="I688" s="526"/>
      <c r="J688" s="272"/>
      <c r="K688" s="272"/>
      <c r="L688" s="571">
        <f aca="true" t="shared" si="231" ref="L688:L693">I688+J688+K688</f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aca="true" t="shared" si="232" ref="R688:R693">O688+P688-Q688</f>
        <v>0</v>
      </c>
      <c r="S688" s="271"/>
      <c r="T688" s="493"/>
      <c r="U688" s="281"/>
      <c r="V688" s="501">
        <f aca="true" t="shared" si="233" ref="V688:V693">+IF(+(O688+P688)&gt;=L688,+P688,+(+L688-O688))</f>
        <v>0</v>
      </c>
      <c r="W688" s="351">
        <f aca="true" t="shared" si="234" ref="W688:W693">T688+U688-V688</f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368">
        <v>404</v>
      </c>
      <c r="B689" s="182"/>
      <c r="C689" s="140">
        <v>4302</v>
      </c>
      <c r="D689" s="142" t="s">
        <v>558</v>
      </c>
      <c r="E689" s="539">
        <f t="shared" si="230"/>
        <v>0</v>
      </c>
      <c r="F689" s="526"/>
      <c r="G689" s="272"/>
      <c r="H689" s="272"/>
      <c r="I689" s="526"/>
      <c r="J689" s="272"/>
      <c r="K689" s="272"/>
      <c r="L689" s="571">
        <f t="shared" si="231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32"/>
        <v>0</v>
      </c>
      <c r="S689" s="271"/>
      <c r="T689" s="493"/>
      <c r="U689" s="281"/>
      <c r="V689" s="501">
        <f t="shared" si="233"/>
        <v>0</v>
      </c>
      <c r="W689" s="351">
        <f t="shared" si="234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89">
        <v>440</v>
      </c>
      <c r="B690" s="182"/>
      <c r="C690" s="146">
        <v>4309</v>
      </c>
      <c r="D690" s="152" t="s">
        <v>1456</v>
      </c>
      <c r="E690" s="539">
        <f t="shared" si="230"/>
        <v>0</v>
      </c>
      <c r="F690" s="526"/>
      <c r="G690" s="272"/>
      <c r="H690" s="272"/>
      <c r="I690" s="526"/>
      <c r="J690" s="272"/>
      <c r="K690" s="272"/>
      <c r="L690" s="571">
        <f t="shared" si="231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32"/>
        <v>0</v>
      </c>
      <c r="S690" s="271"/>
      <c r="T690" s="493"/>
      <c r="U690" s="281"/>
      <c r="V690" s="501">
        <f t="shared" si="233"/>
        <v>0</v>
      </c>
      <c r="W690" s="351">
        <f t="shared" si="234"/>
        <v>0</v>
      </c>
      <c r="X690" s="281"/>
      <c r="Y690" s="281"/>
      <c r="Z690" s="282"/>
      <c r="AA690" s="349">
        <f t="shared" si="220"/>
        <v>0</v>
      </c>
    </row>
    <row r="691" spans="1:27" ht="18.75" thickBot="1">
      <c r="A691" s="289">
        <v>450</v>
      </c>
      <c r="B691" s="143">
        <v>4400</v>
      </c>
      <c r="C691" s="868" t="s">
        <v>1457</v>
      </c>
      <c r="D691" s="868"/>
      <c r="E691" s="539">
        <f t="shared" si="230"/>
        <v>0</v>
      </c>
      <c r="F691" s="528"/>
      <c r="G691" s="285"/>
      <c r="H691" s="285"/>
      <c r="I691" s="528"/>
      <c r="J691" s="285"/>
      <c r="K691" s="285"/>
      <c r="L691" s="571">
        <f t="shared" si="231"/>
        <v>0</v>
      </c>
      <c r="M691" s="270">
        <f t="shared" si="218"/>
      </c>
      <c r="N691" s="271"/>
      <c r="O691" s="500"/>
      <c r="P691" s="283"/>
      <c r="Q691" s="355">
        <f t="shared" si="219"/>
        <v>0</v>
      </c>
      <c r="R691" s="494">
        <f t="shared" si="232"/>
        <v>0</v>
      </c>
      <c r="S691" s="271"/>
      <c r="T691" s="500"/>
      <c r="U691" s="283"/>
      <c r="V691" s="501">
        <f t="shared" si="233"/>
        <v>0</v>
      </c>
      <c r="W691" s="351">
        <f t="shared" si="234"/>
        <v>0</v>
      </c>
      <c r="X691" s="283"/>
      <c r="Y691" s="283"/>
      <c r="Z691" s="282"/>
      <c r="AA691" s="349">
        <f t="shared" si="220"/>
        <v>0</v>
      </c>
    </row>
    <row r="692" spans="1:27" ht="18.75" thickBot="1">
      <c r="A692" s="289">
        <v>495</v>
      </c>
      <c r="B692" s="143">
        <v>4500</v>
      </c>
      <c r="C692" s="869" t="s">
        <v>525</v>
      </c>
      <c r="D692" s="869"/>
      <c r="E692" s="539">
        <f t="shared" si="230"/>
        <v>0</v>
      </c>
      <c r="F692" s="528"/>
      <c r="G692" s="285"/>
      <c r="H692" s="285"/>
      <c r="I692" s="528"/>
      <c r="J692" s="285"/>
      <c r="K692" s="285"/>
      <c r="L692" s="571">
        <f t="shared" si="231"/>
        <v>0</v>
      </c>
      <c r="M692" s="270">
        <f t="shared" si="218"/>
      </c>
      <c r="N692" s="271"/>
      <c r="O692" s="500"/>
      <c r="P692" s="283"/>
      <c r="Q692" s="355">
        <f t="shared" si="219"/>
        <v>0</v>
      </c>
      <c r="R692" s="494">
        <f t="shared" si="232"/>
        <v>0</v>
      </c>
      <c r="S692" s="271"/>
      <c r="T692" s="500"/>
      <c r="U692" s="283"/>
      <c r="V692" s="501">
        <f t="shared" si="233"/>
        <v>0</v>
      </c>
      <c r="W692" s="351">
        <f t="shared" si="234"/>
        <v>0</v>
      </c>
      <c r="X692" s="283"/>
      <c r="Y692" s="283"/>
      <c r="Z692" s="282"/>
      <c r="AA692" s="349">
        <f t="shared" si="220"/>
        <v>0</v>
      </c>
    </row>
    <row r="693" spans="1:27" ht="18.75" thickBot="1">
      <c r="A693" s="290">
        <v>500</v>
      </c>
      <c r="B693" s="143">
        <v>4600</v>
      </c>
      <c r="C693" s="870" t="s">
        <v>1458</v>
      </c>
      <c r="D693" s="871"/>
      <c r="E693" s="539">
        <f t="shared" si="230"/>
        <v>0</v>
      </c>
      <c r="F693" s="528"/>
      <c r="G693" s="285"/>
      <c r="H693" s="285"/>
      <c r="I693" s="528"/>
      <c r="J693" s="285"/>
      <c r="K693" s="285"/>
      <c r="L693" s="571">
        <f t="shared" si="231"/>
        <v>0</v>
      </c>
      <c r="M693" s="270">
        <f t="shared" si="218"/>
      </c>
      <c r="N693" s="271"/>
      <c r="O693" s="500"/>
      <c r="P693" s="283"/>
      <c r="Q693" s="355">
        <f t="shared" si="219"/>
        <v>0</v>
      </c>
      <c r="R693" s="494">
        <f t="shared" si="232"/>
        <v>0</v>
      </c>
      <c r="S693" s="271"/>
      <c r="T693" s="500"/>
      <c r="U693" s="283"/>
      <c r="V693" s="501">
        <f t="shared" si="233"/>
        <v>0</v>
      </c>
      <c r="W693" s="351">
        <f t="shared" si="234"/>
        <v>0</v>
      </c>
      <c r="X693" s="283"/>
      <c r="Y693" s="283"/>
      <c r="Z693" s="282"/>
      <c r="AA693" s="349">
        <f t="shared" si="220"/>
        <v>0</v>
      </c>
    </row>
    <row r="694" spans="1:27" ht="18.75" thickBot="1">
      <c r="A694" s="290">
        <v>505</v>
      </c>
      <c r="B694" s="143">
        <v>4900</v>
      </c>
      <c r="C694" s="860" t="s">
        <v>1491</v>
      </c>
      <c r="D694" s="860"/>
      <c r="E694" s="540">
        <f aca="true" t="shared" si="235" ref="E694:L694">+E695+E696</f>
        <v>0</v>
      </c>
      <c r="F694" s="353">
        <f t="shared" si="235"/>
        <v>0</v>
      </c>
      <c r="G694" s="279">
        <f t="shared" si="235"/>
        <v>0</v>
      </c>
      <c r="H694" s="279">
        <f>+H695+H696</f>
        <v>0</v>
      </c>
      <c r="I694" s="353">
        <f t="shared" si="235"/>
        <v>0</v>
      </c>
      <c r="J694" s="279">
        <f t="shared" si="235"/>
        <v>0</v>
      </c>
      <c r="K694" s="279">
        <f t="shared" si="235"/>
        <v>0</v>
      </c>
      <c r="L694" s="279">
        <f t="shared" si="235"/>
        <v>0</v>
      </c>
      <c r="M694" s="270">
        <f t="shared" si="218"/>
      </c>
      <c r="N694" s="271"/>
      <c r="O694" s="356"/>
      <c r="P694" s="367"/>
      <c r="Q694" s="367"/>
      <c r="R694" s="498"/>
      <c r="S694" s="271"/>
      <c r="T694" s="356"/>
      <c r="U694" s="367"/>
      <c r="V694" s="367"/>
      <c r="W694" s="367"/>
      <c r="X694" s="367"/>
      <c r="Y694" s="367"/>
      <c r="Z694" s="498"/>
      <c r="AA694" s="349">
        <f t="shared" si="220"/>
        <v>0</v>
      </c>
    </row>
    <row r="695" spans="1:27" ht="18.75" thickBot="1">
      <c r="A695" s="290">
        <v>510</v>
      </c>
      <c r="B695" s="182"/>
      <c r="C695" s="148">
        <v>4901</v>
      </c>
      <c r="D695" s="183" t="s">
        <v>1492</v>
      </c>
      <c r="E695" s="539">
        <f>F695+G695+H695</f>
        <v>0</v>
      </c>
      <c r="F695" s="526"/>
      <c r="G695" s="272"/>
      <c r="H695" s="272"/>
      <c r="I695" s="526"/>
      <c r="J695" s="272"/>
      <c r="K695" s="272"/>
      <c r="L695" s="571">
        <f>I695+J695+K695</f>
        <v>0</v>
      </c>
      <c r="M695" s="270">
        <f t="shared" si="218"/>
      </c>
      <c r="N695" s="271"/>
      <c r="O695" s="352"/>
      <c r="P695" s="357"/>
      <c r="Q695" s="357"/>
      <c r="R695" s="495"/>
      <c r="S695" s="271"/>
      <c r="T695" s="352"/>
      <c r="U695" s="357"/>
      <c r="V695" s="357"/>
      <c r="W695" s="357"/>
      <c r="X695" s="357"/>
      <c r="Y695" s="357"/>
      <c r="Z695" s="495"/>
      <c r="AA695" s="349">
        <f t="shared" si="220"/>
        <v>0</v>
      </c>
    </row>
    <row r="696" spans="1:27" ht="18.75" thickBot="1">
      <c r="A696" s="290">
        <v>515</v>
      </c>
      <c r="B696" s="182"/>
      <c r="C696" s="146">
        <v>4902</v>
      </c>
      <c r="D696" s="152" t="s">
        <v>1493</v>
      </c>
      <c r="E696" s="539">
        <f>F696+G696+H696</f>
        <v>0</v>
      </c>
      <c r="F696" s="526"/>
      <c r="G696" s="272"/>
      <c r="H696" s="272"/>
      <c r="I696" s="526"/>
      <c r="J696" s="272"/>
      <c r="K696" s="272"/>
      <c r="L696" s="571">
        <f>I696+J696+K696</f>
        <v>0</v>
      </c>
      <c r="M696" s="270">
        <f t="shared" si="218"/>
      </c>
      <c r="N696" s="271"/>
      <c r="O696" s="352"/>
      <c r="P696" s="357"/>
      <c r="Q696" s="357"/>
      <c r="R696" s="495"/>
      <c r="S696" s="271"/>
      <c r="T696" s="352"/>
      <c r="U696" s="357"/>
      <c r="V696" s="357"/>
      <c r="W696" s="357"/>
      <c r="X696" s="357"/>
      <c r="Y696" s="357"/>
      <c r="Z696" s="495"/>
      <c r="AA696" s="349">
        <f t="shared" si="220"/>
        <v>0</v>
      </c>
    </row>
    <row r="697" spans="1:27" ht="18.75" thickBot="1">
      <c r="A697" s="290">
        <v>520</v>
      </c>
      <c r="B697" s="184">
        <v>5100</v>
      </c>
      <c r="C697" s="865" t="s">
        <v>1459</v>
      </c>
      <c r="D697" s="865"/>
      <c r="E697" s="539">
        <f>F697+G697+H697</f>
        <v>0</v>
      </c>
      <c r="F697" s="564"/>
      <c r="G697" s="502"/>
      <c r="H697" s="502"/>
      <c r="I697" s="564"/>
      <c r="J697" s="502"/>
      <c r="K697" s="502"/>
      <c r="L697" s="571">
        <f>I697+J697+K697</f>
        <v>0</v>
      </c>
      <c r="M697" s="270">
        <f t="shared" si="218"/>
      </c>
      <c r="N697" s="271"/>
      <c r="O697" s="503"/>
      <c r="P697" s="504"/>
      <c r="Q697" s="370">
        <f t="shared" si="219"/>
        <v>0</v>
      </c>
      <c r="R697" s="494">
        <f>O697+P697-Q697</f>
        <v>0</v>
      </c>
      <c r="S697" s="271"/>
      <c r="T697" s="503"/>
      <c r="U697" s="504"/>
      <c r="V697" s="501">
        <f>+IF(+(O697+P697)&gt;=L697,+P697,+(+L697-O697))</f>
        <v>0</v>
      </c>
      <c r="W697" s="351">
        <f>T697+U697-V697</f>
        <v>0</v>
      </c>
      <c r="X697" s="504"/>
      <c r="Y697" s="504"/>
      <c r="Z697" s="282"/>
      <c r="AA697" s="349">
        <f t="shared" si="220"/>
        <v>0</v>
      </c>
    </row>
    <row r="698" spans="1:27" ht="18.75" thickBot="1">
      <c r="A698" s="290">
        <v>525</v>
      </c>
      <c r="B698" s="184">
        <v>5200</v>
      </c>
      <c r="C698" s="866" t="s">
        <v>1460</v>
      </c>
      <c r="D698" s="866"/>
      <c r="E698" s="847">
        <f aca="true" t="shared" si="236" ref="E698:L698">SUM(E699:E705)</f>
        <v>0</v>
      </c>
      <c r="F698" s="565">
        <f t="shared" si="236"/>
        <v>0</v>
      </c>
      <c r="G698" s="505">
        <f t="shared" si="236"/>
        <v>0</v>
      </c>
      <c r="H698" s="505">
        <f>SUM(H699:H705)</f>
        <v>0</v>
      </c>
      <c r="I698" s="565">
        <f t="shared" si="236"/>
        <v>0</v>
      </c>
      <c r="J698" s="505">
        <f t="shared" si="236"/>
        <v>0</v>
      </c>
      <c r="K698" s="505">
        <f t="shared" si="236"/>
        <v>0</v>
      </c>
      <c r="L698" s="505">
        <f t="shared" si="236"/>
        <v>0</v>
      </c>
      <c r="M698" s="270">
        <f t="shared" si="218"/>
      </c>
      <c r="N698" s="271"/>
      <c r="O698" s="369">
        <f>SUM(O699:O705)</f>
        <v>0</v>
      </c>
      <c r="P698" s="370">
        <f>SUM(P699:P705)</f>
        <v>0</v>
      </c>
      <c r="Q698" s="506">
        <f>SUM(Q699:Q705)</f>
        <v>0</v>
      </c>
      <c r="R698" s="507">
        <f>SUM(R699:R705)</f>
        <v>0</v>
      </c>
      <c r="S698" s="271"/>
      <c r="T698" s="369">
        <f aca="true" t="shared" si="237" ref="T698:Z698">SUM(T699:T705)</f>
        <v>0</v>
      </c>
      <c r="U698" s="370">
        <f t="shared" si="237"/>
        <v>0</v>
      </c>
      <c r="V698" s="370">
        <f t="shared" si="237"/>
        <v>0</v>
      </c>
      <c r="W698" s="370">
        <f t="shared" si="237"/>
        <v>0</v>
      </c>
      <c r="X698" s="370">
        <f t="shared" si="237"/>
        <v>0</v>
      </c>
      <c r="Y698" s="370">
        <f t="shared" si="237"/>
        <v>0</v>
      </c>
      <c r="Z698" s="507">
        <f t="shared" si="237"/>
        <v>0</v>
      </c>
      <c r="AA698" s="349">
        <f t="shared" si="220"/>
        <v>0</v>
      </c>
    </row>
    <row r="699" spans="1:27" ht="18.75" thickBot="1">
      <c r="A699" s="289">
        <v>635</v>
      </c>
      <c r="B699" s="185"/>
      <c r="C699" s="186">
        <v>5201</v>
      </c>
      <c r="D699" s="187" t="s">
        <v>1461</v>
      </c>
      <c r="E699" s="539">
        <f aca="true" t="shared" si="238" ref="E699:E705">F699+G699+H699</f>
        <v>0</v>
      </c>
      <c r="F699" s="566"/>
      <c r="G699" s="508"/>
      <c r="H699" s="508"/>
      <c r="I699" s="566"/>
      <c r="J699" s="508"/>
      <c r="K699" s="508"/>
      <c r="L699" s="571">
        <f aca="true" t="shared" si="239" ref="L699:L705">I699+J699+K699</f>
        <v>0</v>
      </c>
      <c r="M699" s="270">
        <f t="shared" si="218"/>
      </c>
      <c r="N699" s="271"/>
      <c r="O699" s="509"/>
      <c r="P699" s="510"/>
      <c r="Q699" s="373">
        <f t="shared" si="219"/>
        <v>0</v>
      </c>
      <c r="R699" s="494">
        <f aca="true" t="shared" si="240" ref="R699:R705">O699+P699-Q699</f>
        <v>0</v>
      </c>
      <c r="S699" s="271"/>
      <c r="T699" s="509"/>
      <c r="U699" s="510"/>
      <c r="V699" s="501">
        <f aca="true" t="shared" si="241" ref="V699:V705">+IF(+(O699+P699)&gt;=L699,+P699,+(+L699-O699))</f>
        <v>0</v>
      </c>
      <c r="W699" s="351">
        <f aca="true" t="shared" si="242" ref="W699:W705">T699+U699-V699</f>
        <v>0</v>
      </c>
      <c r="X699" s="510"/>
      <c r="Y699" s="510"/>
      <c r="Z699" s="282"/>
      <c r="AA699" s="349">
        <f t="shared" si="220"/>
        <v>0</v>
      </c>
    </row>
    <row r="700" spans="1:27" ht="18.75" thickBot="1">
      <c r="A700" s="290">
        <v>640</v>
      </c>
      <c r="B700" s="185"/>
      <c r="C700" s="188">
        <v>5202</v>
      </c>
      <c r="D700" s="189" t="s">
        <v>1462</v>
      </c>
      <c r="E700" s="539">
        <f t="shared" si="238"/>
        <v>0</v>
      </c>
      <c r="F700" s="566"/>
      <c r="G700" s="508"/>
      <c r="H700" s="508"/>
      <c r="I700" s="566"/>
      <c r="J700" s="508"/>
      <c r="K700" s="508"/>
      <c r="L700" s="571">
        <f t="shared" si="239"/>
        <v>0</v>
      </c>
      <c r="M700" s="270">
        <f t="shared" si="218"/>
      </c>
      <c r="N700" s="271"/>
      <c r="O700" s="509"/>
      <c r="P700" s="510"/>
      <c r="Q700" s="373">
        <f t="shared" si="219"/>
        <v>0</v>
      </c>
      <c r="R700" s="494">
        <f t="shared" si="240"/>
        <v>0</v>
      </c>
      <c r="S700" s="271"/>
      <c r="T700" s="509"/>
      <c r="U700" s="510"/>
      <c r="V700" s="501">
        <f t="shared" si="241"/>
        <v>0</v>
      </c>
      <c r="W700" s="351">
        <f t="shared" si="242"/>
        <v>0</v>
      </c>
      <c r="X700" s="510"/>
      <c r="Y700" s="510"/>
      <c r="Z700" s="282"/>
      <c r="AA700" s="349">
        <f t="shared" si="220"/>
        <v>0</v>
      </c>
    </row>
    <row r="701" spans="1:27" ht="18.75" thickBot="1">
      <c r="A701" s="290">
        <v>645</v>
      </c>
      <c r="B701" s="185"/>
      <c r="C701" s="188">
        <v>5203</v>
      </c>
      <c r="D701" s="189" t="s">
        <v>401</v>
      </c>
      <c r="E701" s="539">
        <f t="shared" si="238"/>
        <v>0</v>
      </c>
      <c r="F701" s="566"/>
      <c r="G701" s="508"/>
      <c r="H701" s="508"/>
      <c r="I701" s="566"/>
      <c r="J701" s="508"/>
      <c r="K701" s="508"/>
      <c r="L701" s="571">
        <f t="shared" si="239"/>
        <v>0</v>
      </c>
      <c r="M701" s="270">
        <f t="shared" si="218"/>
      </c>
      <c r="N701" s="271"/>
      <c r="O701" s="509"/>
      <c r="P701" s="510"/>
      <c r="Q701" s="373">
        <f t="shared" si="219"/>
        <v>0</v>
      </c>
      <c r="R701" s="494">
        <f t="shared" si="240"/>
        <v>0</v>
      </c>
      <c r="S701" s="271"/>
      <c r="T701" s="509"/>
      <c r="U701" s="510"/>
      <c r="V701" s="501">
        <f t="shared" si="241"/>
        <v>0</v>
      </c>
      <c r="W701" s="351">
        <f t="shared" si="242"/>
        <v>0</v>
      </c>
      <c r="X701" s="510"/>
      <c r="Y701" s="510"/>
      <c r="Z701" s="282"/>
      <c r="AA701" s="349">
        <f t="shared" si="220"/>
        <v>0</v>
      </c>
    </row>
    <row r="702" spans="1:27" ht="18.75" thickBot="1">
      <c r="A702" s="290">
        <v>650</v>
      </c>
      <c r="B702" s="185"/>
      <c r="C702" s="188">
        <v>5204</v>
      </c>
      <c r="D702" s="189" t="s">
        <v>402</v>
      </c>
      <c r="E702" s="539">
        <f t="shared" si="238"/>
        <v>0</v>
      </c>
      <c r="F702" s="566"/>
      <c r="G702" s="508"/>
      <c r="H702" s="508"/>
      <c r="I702" s="566"/>
      <c r="J702" s="508"/>
      <c r="K702" s="508"/>
      <c r="L702" s="571">
        <f t="shared" si="239"/>
        <v>0</v>
      </c>
      <c r="M702" s="270">
        <f t="shared" si="218"/>
      </c>
      <c r="N702" s="271"/>
      <c r="O702" s="509"/>
      <c r="P702" s="510"/>
      <c r="Q702" s="373">
        <f t="shared" si="219"/>
        <v>0</v>
      </c>
      <c r="R702" s="494">
        <f t="shared" si="240"/>
        <v>0</v>
      </c>
      <c r="S702" s="271"/>
      <c r="T702" s="509"/>
      <c r="U702" s="510"/>
      <c r="V702" s="501">
        <f t="shared" si="241"/>
        <v>0</v>
      </c>
      <c r="W702" s="351">
        <f t="shared" si="242"/>
        <v>0</v>
      </c>
      <c r="X702" s="510"/>
      <c r="Y702" s="510"/>
      <c r="Z702" s="282"/>
      <c r="AA702" s="349">
        <f t="shared" si="220"/>
        <v>0</v>
      </c>
    </row>
    <row r="703" spans="1:27" ht="18.75" thickBot="1">
      <c r="A703" s="289">
        <v>655</v>
      </c>
      <c r="B703" s="185"/>
      <c r="C703" s="188">
        <v>5205</v>
      </c>
      <c r="D703" s="189" t="s">
        <v>403</v>
      </c>
      <c r="E703" s="539">
        <f t="shared" si="238"/>
        <v>0</v>
      </c>
      <c r="F703" s="566"/>
      <c r="G703" s="508"/>
      <c r="H703" s="508"/>
      <c r="I703" s="566"/>
      <c r="J703" s="508"/>
      <c r="K703" s="508"/>
      <c r="L703" s="571">
        <f t="shared" si="239"/>
        <v>0</v>
      </c>
      <c r="M703" s="270">
        <f t="shared" si="218"/>
      </c>
      <c r="N703" s="271"/>
      <c r="O703" s="509"/>
      <c r="P703" s="510"/>
      <c r="Q703" s="373">
        <f t="shared" si="219"/>
        <v>0</v>
      </c>
      <c r="R703" s="494">
        <f t="shared" si="240"/>
        <v>0</v>
      </c>
      <c r="S703" s="271"/>
      <c r="T703" s="509"/>
      <c r="U703" s="510"/>
      <c r="V703" s="501">
        <f t="shared" si="241"/>
        <v>0</v>
      </c>
      <c r="W703" s="351">
        <f t="shared" si="242"/>
        <v>0</v>
      </c>
      <c r="X703" s="510"/>
      <c r="Y703" s="510"/>
      <c r="Z703" s="282"/>
      <c r="AA703" s="349">
        <f t="shared" si="220"/>
        <v>0</v>
      </c>
    </row>
    <row r="704" spans="1:27" ht="18.75" thickBot="1">
      <c r="A704" s="289">
        <v>665</v>
      </c>
      <c r="B704" s="185"/>
      <c r="C704" s="188">
        <v>5206</v>
      </c>
      <c r="D704" s="189" t="s">
        <v>404</v>
      </c>
      <c r="E704" s="539">
        <f t="shared" si="238"/>
        <v>0</v>
      </c>
      <c r="F704" s="566"/>
      <c r="G704" s="508"/>
      <c r="H704" s="508"/>
      <c r="I704" s="566"/>
      <c r="J704" s="508"/>
      <c r="K704" s="508"/>
      <c r="L704" s="571">
        <f t="shared" si="239"/>
        <v>0</v>
      </c>
      <c r="M704" s="270">
        <f t="shared" si="218"/>
      </c>
      <c r="N704" s="271"/>
      <c r="O704" s="509"/>
      <c r="P704" s="510"/>
      <c r="Q704" s="373">
        <f t="shared" si="219"/>
        <v>0</v>
      </c>
      <c r="R704" s="494">
        <f t="shared" si="240"/>
        <v>0</v>
      </c>
      <c r="S704" s="271"/>
      <c r="T704" s="509"/>
      <c r="U704" s="510"/>
      <c r="V704" s="501">
        <f t="shared" si="241"/>
        <v>0</v>
      </c>
      <c r="W704" s="351">
        <f t="shared" si="242"/>
        <v>0</v>
      </c>
      <c r="X704" s="510"/>
      <c r="Y704" s="510"/>
      <c r="Z704" s="282"/>
      <c r="AA704" s="349">
        <f t="shared" si="220"/>
        <v>0</v>
      </c>
    </row>
    <row r="705" spans="1:27" ht="18.75" thickBot="1">
      <c r="A705" s="289">
        <v>675</v>
      </c>
      <c r="B705" s="185"/>
      <c r="C705" s="190">
        <v>5219</v>
      </c>
      <c r="D705" s="191" t="s">
        <v>405</v>
      </c>
      <c r="E705" s="539">
        <f t="shared" si="238"/>
        <v>0</v>
      </c>
      <c r="F705" s="566"/>
      <c r="G705" s="508"/>
      <c r="H705" s="508"/>
      <c r="I705" s="566"/>
      <c r="J705" s="508"/>
      <c r="K705" s="508"/>
      <c r="L705" s="571">
        <f t="shared" si="239"/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t="shared" si="240"/>
        <v>0</v>
      </c>
      <c r="S705" s="271"/>
      <c r="T705" s="509"/>
      <c r="U705" s="510"/>
      <c r="V705" s="501">
        <f t="shared" si="241"/>
        <v>0</v>
      </c>
      <c r="W705" s="351">
        <f t="shared" si="242"/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89">
        <v>685</v>
      </c>
      <c r="B706" s="184">
        <v>5300</v>
      </c>
      <c r="C706" s="867" t="s">
        <v>406</v>
      </c>
      <c r="D706" s="867"/>
      <c r="E706" s="847">
        <f aca="true" t="shared" si="243" ref="E706:L706">SUM(E707:E708)</f>
        <v>0</v>
      </c>
      <c r="F706" s="565">
        <f t="shared" si="243"/>
        <v>0</v>
      </c>
      <c r="G706" s="505">
        <f t="shared" si="243"/>
        <v>0</v>
      </c>
      <c r="H706" s="505">
        <f>SUM(H707:H708)</f>
        <v>0</v>
      </c>
      <c r="I706" s="565">
        <f t="shared" si="243"/>
        <v>0</v>
      </c>
      <c r="J706" s="505">
        <f t="shared" si="243"/>
        <v>0</v>
      </c>
      <c r="K706" s="505">
        <f t="shared" si="243"/>
        <v>0</v>
      </c>
      <c r="L706" s="505">
        <f t="shared" si="243"/>
        <v>0</v>
      </c>
      <c r="M706" s="270">
        <f t="shared" si="218"/>
      </c>
      <c r="N706" s="271"/>
      <c r="O706" s="369">
        <f>SUM(O707:O708)</f>
        <v>0</v>
      </c>
      <c r="P706" s="370">
        <f>SUM(P707:P708)</f>
        <v>0</v>
      </c>
      <c r="Q706" s="506">
        <f>SUM(Q707:Q708)</f>
        <v>0</v>
      </c>
      <c r="R706" s="507">
        <f>SUM(R707:R708)</f>
        <v>0</v>
      </c>
      <c r="S706" s="271"/>
      <c r="T706" s="369">
        <f aca="true" t="shared" si="244" ref="T706:Z706">SUM(T707:T708)</f>
        <v>0</v>
      </c>
      <c r="U706" s="370">
        <f t="shared" si="244"/>
        <v>0</v>
      </c>
      <c r="V706" s="370">
        <f t="shared" si="244"/>
        <v>0</v>
      </c>
      <c r="W706" s="370">
        <f t="shared" si="244"/>
        <v>0</v>
      </c>
      <c r="X706" s="370">
        <f t="shared" si="244"/>
        <v>0</v>
      </c>
      <c r="Y706" s="370">
        <f t="shared" si="244"/>
        <v>0</v>
      </c>
      <c r="Z706" s="507">
        <f t="shared" si="244"/>
        <v>0</v>
      </c>
      <c r="AA706" s="349">
        <f t="shared" si="220"/>
        <v>0</v>
      </c>
    </row>
    <row r="707" spans="1:27" ht="18.75" thickBot="1">
      <c r="A707" s="290">
        <v>690</v>
      </c>
      <c r="B707" s="185"/>
      <c r="C707" s="186">
        <v>5301</v>
      </c>
      <c r="D707" s="187" t="s">
        <v>949</v>
      </c>
      <c r="E707" s="539">
        <f>F707+G707+H707</f>
        <v>0</v>
      </c>
      <c r="F707" s="566"/>
      <c r="G707" s="508"/>
      <c r="H707" s="508"/>
      <c r="I707" s="566"/>
      <c r="J707" s="508"/>
      <c r="K707" s="508"/>
      <c r="L707" s="571">
        <f>I707+J707+K707</f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>O707+P707-Q707</f>
        <v>0</v>
      </c>
      <c r="S707" s="271"/>
      <c r="T707" s="509"/>
      <c r="U707" s="510"/>
      <c r="V707" s="501">
        <f>+IF(+(O707+P707)&gt;=L707,+P707,+(+L707-O707))</f>
        <v>0</v>
      </c>
      <c r="W707" s="351">
        <f>T707+U707-V707</f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695</v>
      </c>
      <c r="B708" s="185"/>
      <c r="C708" s="190">
        <v>5309</v>
      </c>
      <c r="D708" s="191" t="s">
        <v>407</v>
      </c>
      <c r="E708" s="539">
        <f>F708+G708+H708</f>
        <v>0</v>
      </c>
      <c r="F708" s="566"/>
      <c r="G708" s="508"/>
      <c r="H708" s="508"/>
      <c r="I708" s="566"/>
      <c r="J708" s="508"/>
      <c r="K708" s="508"/>
      <c r="L708" s="571">
        <f>I708+J708+K708</f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>O708+P708-Q708</f>
        <v>0</v>
      </c>
      <c r="S708" s="271"/>
      <c r="T708" s="509"/>
      <c r="U708" s="510"/>
      <c r="V708" s="501">
        <f>+IF(+(O708+P708)&gt;=L708,+P708,+(+L708-O708))</f>
        <v>0</v>
      </c>
      <c r="W708" s="351">
        <f>T708+U708-V708</f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700</v>
      </c>
      <c r="B709" s="184">
        <v>5400</v>
      </c>
      <c r="C709" s="865" t="s">
        <v>498</v>
      </c>
      <c r="D709" s="865"/>
      <c r="E709" s="539">
        <f>F709+G709+H709</f>
        <v>0</v>
      </c>
      <c r="F709" s="564"/>
      <c r="G709" s="502"/>
      <c r="H709" s="502"/>
      <c r="I709" s="564"/>
      <c r="J709" s="502"/>
      <c r="K709" s="502"/>
      <c r="L709" s="571">
        <f>I709+J709+K709</f>
        <v>0</v>
      </c>
      <c r="M709" s="270">
        <f t="shared" si="218"/>
      </c>
      <c r="N709" s="271"/>
      <c r="O709" s="503"/>
      <c r="P709" s="504"/>
      <c r="Q709" s="370">
        <f t="shared" si="219"/>
        <v>0</v>
      </c>
      <c r="R709" s="494">
        <f>O709+P709-Q709</f>
        <v>0</v>
      </c>
      <c r="S709" s="271"/>
      <c r="T709" s="503"/>
      <c r="U709" s="504"/>
      <c r="V709" s="501">
        <f>+IF(+(O709+P709)&gt;=L709,+P709,+(+L709-O709))</f>
        <v>0</v>
      </c>
      <c r="W709" s="351">
        <f>T709+U709-V709</f>
        <v>0</v>
      </c>
      <c r="X709" s="504"/>
      <c r="Y709" s="504"/>
      <c r="Z709" s="282"/>
      <c r="AA709" s="349">
        <f t="shared" si="220"/>
        <v>0</v>
      </c>
    </row>
    <row r="710" spans="1:27" ht="18.75" thickBot="1">
      <c r="A710" s="289">
        <v>710</v>
      </c>
      <c r="B710" s="143">
        <v>5500</v>
      </c>
      <c r="C710" s="860" t="s">
        <v>499</v>
      </c>
      <c r="D710" s="860"/>
      <c r="E710" s="540">
        <f aca="true" t="shared" si="245" ref="E710:L710">SUM(E711:E714)</f>
        <v>0</v>
      </c>
      <c r="F710" s="353">
        <f t="shared" si="245"/>
        <v>0</v>
      </c>
      <c r="G710" s="279">
        <f t="shared" si="245"/>
        <v>0</v>
      </c>
      <c r="H710" s="279">
        <f>SUM(H711:H714)</f>
        <v>0</v>
      </c>
      <c r="I710" s="353">
        <f t="shared" si="245"/>
        <v>0</v>
      </c>
      <c r="J710" s="279">
        <f t="shared" si="245"/>
        <v>0</v>
      </c>
      <c r="K710" s="279">
        <f t="shared" si="245"/>
        <v>0</v>
      </c>
      <c r="L710" s="279">
        <f t="shared" si="245"/>
        <v>0</v>
      </c>
      <c r="M710" s="270">
        <f t="shared" si="218"/>
      </c>
      <c r="N710" s="271"/>
      <c r="O710" s="354">
        <f>SUM(O711:O714)</f>
        <v>0</v>
      </c>
      <c r="P710" s="355">
        <f>SUM(P711:P714)</f>
        <v>0</v>
      </c>
      <c r="Q710" s="496">
        <f>SUM(Q711:Q714)</f>
        <v>0</v>
      </c>
      <c r="R710" s="497">
        <f>SUM(R711:R714)</f>
        <v>0</v>
      </c>
      <c r="S710" s="271"/>
      <c r="T710" s="354">
        <f aca="true" t="shared" si="246" ref="T710:Z710">SUM(T711:T714)</f>
        <v>0</v>
      </c>
      <c r="U710" s="355">
        <f t="shared" si="246"/>
        <v>0</v>
      </c>
      <c r="V710" s="355">
        <f t="shared" si="246"/>
        <v>0</v>
      </c>
      <c r="W710" s="355">
        <f t="shared" si="246"/>
        <v>0</v>
      </c>
      <c r="X710" s="355">
        <f t="shared" si="246"/>
        <v>0</v>
      </c>
      <c r="Y710" s="355">
        <f t="shared" si="246"/>
        <v>0</v>
      </c>
      <c r="Z710" s="497">
        <f t="shared" si="246"/>
        <v>0</v>
      </c>
      <c r="AA710" s="349">
        <f t="shared" si="220"/>
        <v>0</v>
      </c>
    </row>
    <row r="711" spans="1:27" ht="18.75" thickBot="1">
      <c r="A711" s="290">
        <v>715</v>
      </c>
      <c r="B711" s="182"/>
      <c r="C711" s="148">
        <v>5501</v>
      </c>
      <c r="D711" s="172" t="s">
        <v>500</v>
      </c>
      <c r="E711" s="539">
        <f>F711+G711+H711</f>
        <v>0</v>
      </c>
      <c r="F711" s="526"/>
      <c r="G711" s="272"/>
      <c r="H711" s="272"/>
      <c r="I711" s="526"/>
      <c r="J711" s="272"/>
      <c r="K711" s="272"/>
      <c r="L711" s="571">
        <f>I711+J711+K711</f>
        <v>0</v>
      </c>
      <c r="M711" s="270">
        <f t="shared" si="218"/>
      </c>
      <c r="N711" s="271"/>
      <c r="O711" s="493"/>
      <c r="P711" s="281"/>
      <c r="Q711" s="351">
        <f t="shared" si="219"/>
        <v>0</v>
      </c>
      <c r="R711" s="494">
        <f>O711+P711-Q711</f>
        <v>0</v>
      </c>
      <c r="S711" s="271"/>
      <c r="T711" s="493"/>
      <c r="U711" s="281"/>
      <c r="V711" s="501">
        <f>+IF(+(O711+P711)&gt;=L711,+P711,+(+L711-O711))</f>
        <v>0</v>
      </c>
      <c r="W711" s="351">
        <f>T711+U711-V711</f>
        <v>0</v>
      </c>
      <c r="X711" s="281"/>
      <c r="Y711" s="281"/>
      <c r="Z711" s="282"/>
      <c r="AA711" s="349">
        <f t="shared" si="220"/>
        <v>0</v>
      </c>
    </row>
    <row r="712" spans="1:27" ht="18.75" thickBot="1">
      <c r="A712" s="290">
        <v>720</v>
      </c>
      <c r="B712" s="182"/>
      <c r="C712" s="140">
        <v>5502</v>
      </c>
      <c r="D712" s="149" t="s">
        <v>501</v>
      </c>
      <c r="E712" s="539">
        <f>F712+G712+H712</f>
        <v>0</v>
      </c>
      <c r="F712" s="526"/>
      <c r="G712" s="272"/>
      <c r="H712" s="272"/>
      <c r="I712" s="526"/>
      <c r="J712" s="272"/>
      <c r="K712" s="272"/>
      <c r="L712" s="571">
        <f>I712+J712+K712</f>
        <v>0</v>
      </c>
      <c r="M712" s="270">
        <f t="shared" si="218"/>
      </c>
      <c r="N712" s="271"/>
      <c r="O712" s="493"/>
      <c r="P712" s="281"/>
      <c r="Q712" s="351">
        <f t="shared" si="219"/>
        <v>0</v>
      </c>
      <c r="R712" s="494">
        <f>O712+P712-Q712</f>
        <v>0</v>
      </c>
      <c r="S712" s="271"/>
      <c r="T712" s="493"/>
      <c r="U712" s="281"/>
      <c r="V712" s="501">
        <f>+IF(+(O712+P712)&gt;=L712,+P712,+(+L712-O712))</f>
        <v>0</v>
      </c>
      <c r="W712" s="351">
        <f>T712+U712-V712</f>
        <v>0</v>
      </c>
      <c r="X712" s="281"/>
      <c r="Y712" s="281"/>
      <c r="Z712" s="282"/>
      <c r="AA712" s="349">
        <f t="shared" si="220"/>
        <v>0</v>
      </c>
    </row>
    <row r="713" spans="1:27" ht="18.75" thickBot="1">
      <c r="A713" s="290">
        <v>725</v>
      </c>
      <c r="B713" s="182"/>
      <c r="C713" s="140">
        <v>5503</v>
      </c>
      <c r="D713" s="142" t="s">
        <v>502</v>
      </c>
      <c r="E713" s="539">
        <f>F713+G713+H713</f>
        <v>0</v>
      </c>
      <c r="F713" s="526"/>
      <c r="G713" s="272"/>
      <c r="H713" s="272"/>
      <c r="I713" s="526"/>
      <c r="J713" s="272"/>
      <c r="K713" s="272"/>
      <c r="L713" s="571">
        <f>I713+J713+K713</f>
        <v>0</v>
      </c>
      <c r="M713" s="270">
        <f t="shared" si="218"/>
      </c>
      <c r="N713" s="271"/>
      <c r="O713" s="493"/>
      <c r="P713" s="281"/>
      <c r="Q713" s="351">
        <f t="shared" si="219"/>
        <v>0</v>
      </c>
      <c r="R713" s="494">
        <f>O713+P713-Q713</f>
        <v>0</v>
      </c>
      <c r="S713" s="271"/>
      <c r="T713" s="493"/>
      <c r="U713" s="281"/>
      <c r="V713" s="501">
        <f>+IF(+(O713+P713)&gt;=L713,+P713,+(+L713-O713))</f>
        <v>0</v>
      </c>
      <c r="W713" s="351">
        <f>T713+U713-V713</f>
        <v>0</v>
      </c>
      <c r="X713" s="281"/>
      <c r="Y713" s="281"/>
      <c r="Z713" s="282"/>
      <c r="AA713" s="349">
        <f t="shared" si="220"/>
        <v>0</v>
      </c>
    </row>
    <row r="714" spans="1:27" ht="18.75" thickBot="1">
      <c r="A714" s="290">
        <v>730</v>
      </c>
      <c r="B714" s="182"/>
      <c r="C714" s="140">
        <v>5504</v>
      </c>
      <c r="D714" s="149" t="s">
        <v>503</v>
      </c>
      <c r="E714" s="539">
        <f>F714+G714+H714</f>
        <v>0</v>
      </c>
      <c r="F714" s="526"/>
      <c r="G714" s="272"/>
      <c r="H714" s="272"/>
      <c r="I714" s="526"/>
      <c r="J714" s="272"/>
      <c r="K714" s="272"/>
      <c r="L714" s="571">
        <f>I714+J714+K714</f>
        <v>0</v>
      </c>
      <c r="M714" s="270">
        <f t="shared" si="218"/>
      </c>
      <c r="N714" s="271"/>
      <c r="O714" s="493"/>
      <c r="P714" s="281"/>
      <c r="Q714" s="351">
        <f t="shared" si="219"/>
        <v>0</v>
      </c>
      <c r="R714" s="494">
        <f>O714+P714-Q714</f>
        <v>0</v>
      </c>
      <c r="S714" s="271"/>
      <c r="T714" s="493"/>
      <c r="U714" s="281"/>
      <c r="V714" s="501">
        <f>+IF(+(O714+P714)&gt;=L714,+P714,+(+L714-O714))</f>
        <v>0</v>
      </c>
      <c r="W714" s="351">
        <f>T714+U714-V714</f>
        <v>0</v>
      </c>
      <c r="X714" s="281"/>
      <c r="Y714" s="281"/>
      <c r="Z714" s="282"/>
      <c r="AA714" s="349">
        <f t="shared" si="220"/>
        <v>0</v>
      </c>
    </row>
    <row r="715" spans="1:27" ht="18.75" thickBot="1">
      <c r="A715" s="290">
        <v>735</v>
      </c>
      <c r="B715" s="184">
        <v>5700</v>
      </c>
      <c r="C715" s="861" t="s">
        <v>504</v>
      </c>
      <c r="D715" s="862"/>
      <c r="E715" s="847">
        <f aca="true" t="shared" si="247" ref="E715:L715">SUM(E716:E718)</f>
        <v>0</v>
      </c>
      <c r="F715" s="565">
        <f t="shared" si="247"/>
        <v>0</v>
      </c>
      <c r="G715" s="505">
        <f t="shared" si="247"/>
        <v>0</v>
      </c>
      <c r="H715" s="505">
        <f>SUM(H716:H718)</f>
        <v>0</v>
      </c>
      <c r="I715" s="565">
        <f t="shared" si="247"/>
        <v>0</v>
      </c>
      <c r="J715" s="505">
        <f t="shared" si="247"/>
        <v>0</v>
      </c>
      <c r="K715" s="505">
        <f t="shared" si="247"/>
        <v>0</v>
      </c>
      <c r="L715" s="505">
        <f t="shared" si="247"/>
        <v>0</v>
      </c>
      <c r="M715" s="270">
        <f t="shared" si="218"/>
      </c>
      <c r="N715" s="271"/>
      <c r="O715" s="369">
        <f>SUM(O716:O718)</f>
        <v>0</v>
      </c>
      <c r="P715" s="370">
        <f>SUM(P716:P718)</f>
        <v>0</v>
      </c>
      <c r="Q715" s="506">
        <f>SUM(Q716:Q717)</f>
        <v>0</v>
      </c>
      <c r="R715" s="507">
        <f>SUM(R716:R718)</f>
        <v>0</v>
      </c>
      <c r="S715" s="271"/>
      <c r="T715" s="369">
        <f>SUM(T716:T718)</f>
        <v>0</v>
      </c>
      <c r="U715" s="370">
        <f>SUM(U716:U718)</f>
        <v>0</v>
      </c>
      <c r="V715" s="370">
        <f>SUM(V716:V718)</f>
        <v>0</v>
      </c>
      <c r="W715" s="370">
        <f>SUM(W716:W718)</f>
        <v>0</v>
      </c>
      <c r="X715" s="370">
        <f>SUM(X716:X718)</f>
        <v>0</v>
      </c>
      <c r="Y715" s="370">
        <f>SUM(Y716:Y717)</f>
        <v>0</v>
      </c>
      <c r="Z715" s="507">
        <f>SUM(Z716:Z718)</f>
        <v>0</v>
      </c>
      <c r="AA715" s="349">
        <f t="shared" si="220"/>
        <v>0</v>
      </c>
    </row>
    <row r="716" spans="1:27" ht="18.75" thickBot="1">
      <c r="A716" s="290">
        <v>740</v>
      </c>
      <c r="B716" s="185"/>
      <c r="C716" s="186">
        <v>5701</v>
      </c>
      <c r="D716" s="187" t="s">
        <v>505</v>
      </c>
      <c r="E716" s="539">
        <f>F716+G716+H716</f>
        <v>0</v>
      </c>
      <c r="F716" s="566"/>
      <c r="G716" s="508"/>
      <c r="H716" s="508"/>
      <c r="I716" s="566"/>
      <c r="J716" s="508"/>
      <c r="K716" s="508"/>
      <c r="L716" s="571">
        <f>I716+J716+K716</f>
        <v>0</v>
      </c>
      <c r="M716" s="270">
        <f t="shared" si="218"/>
      </c>
      <c r="N716" s="271"/>
      <c r="O716" s="509"/>
      <c r="P716" s="510"/>
      <c r="Q716" s="373">
        <f t="shared" si="219"/>
        <v>0</v>
      </c>
      <c r="R716" s="494">
        <f>O716+P716-Q716</f>
        <v>0</v>
      </c>
      <c r="S716" s="271"/>
      <c r="T716" s="509"/>
      <c r="U716" s="510"/>
      <c r="V716" s="501">
        <f>+IF(+(O716+P716)&gt;=L716,+P716,+(+L716-O716))</f>
        <v>0</v>
      </c>
      <c r="W716" s="351">
        <f>T716+U716-V716</f>
        <v>0</v>
      </c>
      <c r="X716" s="510"/>
      <c r="Y716" s="510"/>
      <c r="Z716" s="282"/>
      <c r="AA716" s="349">
        <f t="shared" si="220"/>
        <v>0</v>
      </c>
    </row>
    <row r="717" spans="1:27" ht="18.75" thickBot="1">
      <c r="A717" s="290">
        <v>745</v>
      </c>
      <c r="B717" s="185"/>
      <c r="C717" s="190">
        <v>5702</v>
      </c>
      <c r="D717" s="191" t="s">
        <v>506</v>
      </c>
      <c r="E717" s="539">
        <f>F717+G717+H717</f>
        <v>0</v>
      </c>
      <c r="F717" s="566"/>
      <c r="G717" s="508"/>
      <c r="H717" s="508"/>
      <c r="I717" s="566"/>
      <c r="J717" s="508"/>
      <c r="K717" s="508"/>
      <c r="L717" s="571">
        <f>I717+J717+K717</f>
        <v>0</v>
      </c>
      <c r="M717" s="270">
        <f t="shared" si="218"/>
      </c>
      <c r="N717" s="271"/>
      <c r="O717" s="509"/>
      <c r="P717" s="510"/>
      <c r="Q717" s="373">
        <f t="shared" si="219"/>
        <v>0</v>
      </c>
      <c r="R717" s="494">
        <f>O717+P717-Q717</f>
        <v>0</v>
      </c>
      <c r="S717" s="271"/>
      <c r="T717" s="509"/>
      <c r="U717" s="510"/>
      <c r="V717" s="501">
        <f>+IF(+(O717+P717)&gt;=L717,+P717,+(+L717-O717))</f>
        <v>0</v>
      </c>
      <c r="W717" s="351">
        <f>T717+U717-V717</f>
        <v>0</v>
      </c>
      <c r="X717" s="510"/>
      <c r="Y717" s="510"/>
      <c r="Z717" s="282"/>
      <c r="AA717" s="349">
        <f t="shared" si="220"/>
        <v>0</v>
      </c>
    </row>
    <row r="718" spans="1:27" ht="18.75" thickBot="1">
      <c r="A718" s="289">
        <v>750</v>
      </c>
      <c r="B718" s="139"/>
      <c r="C718" s="192">
        <v>4071</v>
      </c>
      <c r="D718" s="545" t="s">
        <v>507</v>
      </c>
      <c r="E718" s="539">
        <f>F718+G718+H718</f>
        <v>0</v>
      </c>
      <c r="F718" s="534"/>
      <c r="G718" s="304"/>
      <c r="H718" s="304"/>
      <c r="I718" s="534"/>
      <c r="J718" s="304"/>
      <c r="K718" s="304"/>
      <c r="L718" s="571">
        <f>I718+J718+K718</f>
        <v>0</v>
      </c>
      <c r="M718" s="270">
        <f t="shared" si="218"/>
      </c>
      <c r="N718" s="271"/>
      <c r="O718" s="375"/>
      <c r="P718" s="357"/>
      <c r="Q718" s="357"/>
      <c r="R718" s="511"/>
      <c r="S718" s="271"/>
      <c r="T718" s="352"/>
      <c r="U718" s="357"/>
      <c r="V718" s="357"/>
      <c r="W718" s="357"/>
      <c r="X718" s="357"/>
      <c r="Y718" s="357"/>
      <c r="Z718" s="495"/>
      <c r="AA718" s="349">
        <f t="shared" si="220"/>
        <v>0</v>
      </c>
    </row>
    <row r="719" spans="1:27" ht="36" customHeight="1">
      <c r="A719" s="290">
        <v>755</v>
      </c>
      <c r="B719" s="182"/>
      <c r="C719" s="193"/>
      <c r="D719" s="377"/>
      <c r="E719" s="276"/>
      <c r="F719" s="276"/>
      <c r="G719" s="276"/>
      <c r="H719" s="276"/>
      <c r="I719" s="276"/>
      <c r="J719" s="276"/>
      <c r="K719" s="276"/>
      <c r="L719" s="277"/>
      <c r="M719" s="270">
        <f t="shared" si="218"/>
      </c>
      <c r="N719" s="271"/>
      <c r="O719" s="512"/>
      <c r="P719" s="513"/>
      <c r="Q719" s="364"/>
      <c r="R719" s="365"/>
      <c r="S719" s="271"/>
      <c r="T719" s="512"/>
      <c r="U719" s="513"/>
      <c r="V719" s="364"/>
      <c r="W719" s="364"/>
      <c r="X719" s="513"/>
      <c r="Y719" s="364"/>
      <c r="Z719" s="365"/>
      <c r="AA719" s="365"/>
    </row>
    <row r="720" spans="1:27" ht="18.75" thickBot="1">
      <c r="A720" s="290">
        <v>760</v>
      </c>
      <c r="B720" s="514">
        <v>98</v>
      </c>
      <c r="C720" s="863" t="s">
        <v>508</v>
      </c>
      <c r="D720" s="864"/>
      <c r="E720" s="539">
        <f>F720+G720</f>
        <v>0</v>
      </c>
      <c r="F720" s="528"/>
      <c r="G720" s="285"/>
      <c r="H720" s="285"/>
      <c r="I720" s="528"/>
      <c r="J720" s="285"/>
      <c r="K720" s="285"/>
      <c r="L720" s="571">
        <f>I720+J720+K720</f>
        <v>0</v>
      </c>
      <c r="M720" s="270">
        <f t="shared" si="218"/>
      </c>
      <c r="N720" s="271"/>
      <c r="O720" s="500"/>
      <c r="P720" s="283"/>
      <c r="Q720" s="355">
        <f t="shared" si="219"/>
        <v>0</v>
      </c>
      <c r="R720" s="494">
        <f>O720+P720-Q720</f>
        <v>0</v>
      </c>
      <c r="S720" s="271"/>
      <c r="T720" s="500"/>
      <c r="U720" s="283"/>
      <c r="V720" s="501">
        <f>+IF(+(O720+P720)&gt;=L720,+P720,+(+L720-O720))</f>
        <v>0</v>
      </c>
      <c r="W720" s="351">
        <f>T720+U720-V720</f>
        <v>0</v>
      </c>
      <c r="X720" s="283"/>
      <c r="Y720" s="283"/>
      <c r="Z720" s="282"/>
      <c r="AA720" s="349">
        <f t="shared" si="220"/>
        <v>0</v>
      </c>
    </row>
    <row r="721" spans="1:27" ht="15.75">
      <c r="A721" s="289">
        <v>765</v>
      </c>
      <c r="B721" s="194"/>
      <c r="C721" s="379" t="s">
        <v>509</v>
      </c>
      <c r="D721" s="380"/>
      <c r="E721" s="460"/>
      <c r="F721" s="460"/>
      <c r="G721" s="460"/>
      <c r="H721" s="460"/>
      <c r="I721" s="460"/>
      <c r="J721" s="460"/>
      <c r="K721" s="460"/>
      <c r="L721" s="381"/>
      <c r="M721" s="270">
        <f t="shared" si="218"/>
      </c>
      <c r="N721" s="271"/>
      <c r="O721" s="382"/>
      <c r="P721" s="383"/>
      <c r="Q721" s="383"/>
      <c r="R721" s="384"/>
      <c r="S721" s="271"/>
      <c r="T721" s="382"/>
      <c r="U721" s="383"/>
      <c r="V721" s="383"/>
      <c r="W721" s="383"/>
      <c r="X721" s="383"/>
      <c r="Y721" s="383"/>
      <c r="Z721" s="384"/>
      <c r="AA721" s="384"/>
    </row>
    <row r="722" spans="1:27" ht="15.75">
      <c r="A722" s="289">
        <v>775</v>
      </c>
      <c r="B722" s="194"/>
      <c r="C722" s="385" t="s">
        <v>510</v>
      </c>
      <c r="D722" s="377"/>
      <c r="E722" s="448"/>
      <c r="F722" s="448"/>
      <c r="G722" s="448"/>
      <c r="H722" s="448"/>
      <c r="I722" s="448"/>
      <c r="J722" s="448"/>
      <c r="K722" s="448"/>
      <c r="L722" s="342"/>
      <c r="M722" s="270">
        <f t="shared" si="218"/>
      </c>
      <c r="N722" s="271"/>
      <c r="O722" s="386"/>
      <c r="P722" s="387"/>
      <c r="Q722" s="387"/>
      <c r="R722" s="388"/>
      <c r="S722" s="271"/>
      <c r="T722" s="386"/>
      <c r="U722" s="387"/>
      <c r="V722" s="387"/>
      <c r="W722" s="387"/>
      <c r="X722" s="387"/>
      <c r="Y722" s="387"/>
      <c r="Z722" s="388"/>
      <c r="AA722" s="388"/>
    </row>
    <row r="723" spans="1:27" ht="16.5" thickBot="1">
      <c r="A723" s="290">
        <v>780</v>
      </c>
      <c r="B723" s="195"/>
      <c r="C723" s="389" t="s">
        <v>511</v>
      </c>
      <c r="D723" s="390"/>
      <c r="E723" s="461"/>
      <c r="F723" s="461"/>
      <c r="G723" s="461"/>
      <c r="H723" s="461"/>
      <c r="I723" s="461"/>
      <c r="J723" s="461"/>
      <c r="K723" s="461"/>
      <c r="L723" s="344"/>
      <c r="M723" s="270">
        <f t="shared" si="218"/>
      </c>
      <c r="N723" s="271"/>
      <c r="O723" s="391"/>
      <c r="P723" s="392"/>
      <c r="Q723" s="392"/>
      <c r="R723" s="393"/>
      <c r="S723" s="271"/>
      <c r="T723" s="391"/>
      <c r="U723" s="392"/>
      <c r="V723" s="392"/>
      <c r="W723" s="392"/>
      <c r="X723" s="392"/>
      <c r="Y723" s="392"/>
      <c r="Z723" s="393"/>
      <c r="AA723" s="393"/>
    </row>
    <row r="724" spans="1:27" ht="18.75" thickBot="1">
      <c r="A724" s="290">
        <v>785</v>
      </c>
      <c r="B724" s="196"/>
      <c r="C724" s="165" t="s">
        <v>742</v>
      </c>
      <c r="D724" s="197" t="s">
        <v>512</v>
      </c>
      <c r="E724" s="307">
        <f aca="true" t="shared" si="248" ref="E724:L724">SUM(E612,E615,E621,E627,E628,E646,E650,E656,E659,E660,E661,E662,E663,E670,E677,E678,E679,E680,E687,E691,E692,E693,E694,E697,E698,E706,E709,E710,E715)+E720</f>
        <v>0</v>
      </c>
      <c r="F724" s="307">
        <f t="shared" si="248"/>
        <v>0</v>
      </c>
      <c r="G724" s="307">
        <f t="shared" si="248"/>
        <v>0</v>
      </c>
      <c r="H724" s="307">
        <f>SUM(H612,H615,H621,H627,H628,H646,H650,H656,H659,H660,H661,H662,H663,H670,H677,H678,H679,H680,H687,H691,H692,H693,H694,H697,H698,H706,H709,H710,H715)+H720</f>
        <v>0</v>
      </c>
      <c r="I724" s="307">
        <f t="shared" si="248"/>
        <v>135665</v>
      </c>
      <c r="J724" s="307">
        <f t="shared" si="248"/>
        <v>0</v>
      </c>
      <c r="K724" s="307">
        <f t="shared" si="248"/>
        <v>0</v>
      </c>
      <c r="L724" s="307">
        <f t="shared" si="248"/>
        <v>135665</v>
      </c>
      <c r="M724" s="270">
        <f>(IF($E724&lt;&gt;0,$M$2,IF($L724&lt;&gt;0,$M$2,"")))</f>
        <v>1</v>
      </c>
      <c r="N724" s="515" t="str">
        <f>LEFT(C609,1)</f>
        <v>3</v>
      </c>
      <c r="O724" s="307">
        <f>SUM(O612,O615,O621,O627,O628,O646,O650,O656,O659,O660,O661,O662,O663,O670,O677,O678,O679,O680,O687,O691,O692,O693,O694,O697,O698,O706,O709,O710,O715)+O720</f>
        <v>0</v>
      </c>
      <c r="P724" s="307">
        <f>SUM(P612,P615,P621,P627,P628,P646,P650,P656,P659,P660,P661,P662,P663,P670,P677,P678,P679,P680,P687,P691,P692,P693,P694,P697,P698,P706,P709,P710,P715)+P720</f>
        <v>0</v>
      </c>
      <c r="Q724" s="307">
        <f>SUM(Q612,Q615,Q621,Q627,Q628,Q646,Q650,Q656,Q659,Q660,Q661,Q662,Q663,Q670,Q677,Q678,Q679,Q680,Q687,Q691,Q692,Q693,Q694,Q697,Q698,Q706,Q709,Q710,Q715)+Q720</f>
        <v>135665</v>
      </c>
      <c r="R724" s="307">
        <f>SUM(R612,R615,R621,R627,R628,R646,R650,R656,R659,R660,R661,R662,R663,R670,R677,R678,R679,R680,R687,R691,R692,R693,R694,R697,R698,R706,R709,R710,R715)+R720</f>
        <v>-135665</v>
      </c>
      <c r="S724" s="244"/>
      <c r="T724" s="307">
        <f aca="true" t="shared" si="249" ref="T724:Y724">SUM(T612,T615,T621,T627,T628,T646,T650,T656,T659,T660,T661,T662,T663,T670,T677,T678,T679,T680,T687,T691,T692,T693,T694,T697,T698,T706,T709,T710,T715)+T720</f>
        <v>0</v>
      </c>
      <c r="U724" s="307">
        <f t="shared" si="249"/>
        <v>0</v>
      </c>
      <c r="V724" s="307">
        <f t="shared" si="249"/>
        <v>43018</v>
      </c>
      <c r="W724" s="307">
        <f t="shared" si="249"/>
        <v>-43018</v>
      </c>
      <c r="X724" s="307">
        <f t="shared" si="249"/>
        <v>0</v>
      </c>
      <c r="Y724" s="307">
        <f t="shared" si="249"/>
        <v>0</v>
      </c>
      <c r="Z724" s="307">
        <f>SUM(Z612,Z615,Z621,Z627,Z628,Z646,Z650,Z656,Z659,Z660,Z661,Z662,Z663,Z670,Z677,Z678,Z679,Z680,Z687,Z691,Z692,Z693,Z694,Z697,Z698,Z706,Z709,Z710,Z715)+Z720</f>
        <v>0</v>
      </c>
      <c r="AA724" s="349">
        <f>W724-X724-Y724-Z724</f>
        <v>-43018</v>
      </c>
    </row>
    <row r="725" spans="1:27" ht="15.75">
      <c r="A725" s="290">
        <v>790</v>
      </c>
      <c r="B725" s="811" t="s">
        <v>1200</v>
      </c>
      <c r="C725" s="198"/>
      <c r="L725" s="241"/>
      <c r="M725" s="243">
        <f>(IF($E724&lt;&gt;0,$M$2,IF($L724&lt;&gt;0,$M$2,"")))</f>
        <v>1</v>
      </c>
      <c r="S725" s="467"/>
      <c r="AA725" s="467"/>
    </row>
    <row r="726" spans="1:27" ht="15">
      <c r="A726" s="290">
        <v>795</v>
      </c>
      <c r="B726" s="457"/>
      <c r="C726" s="457"/>
      <c r="D726" s="458"/>
      <c r="E726" s="457"/>
      <c r="F726" s="457"/>
      <c r="G726" s="457"/>
      <c r="H726" s="457"/>
      <c r="I726" s="457"/>
      <c r="J726" s="457"/>
      <c r="K726" s="457"/>
      <c r="L726" s="459"/>
      <c r="M726" s="243">
        <f>(IF($E724&lt;&gt;0,$M$2,IF($L724&lt;&gt;0,$M$2,"")))</f>
        <v>1</v>
      </c>
      <c r="O726" s="457"/>
      <c r="P726" s="457"/>
      <c r="Q726" s="459"/>
      <c r="R726" s="459"/>
      <c r="S726" s="459"/>
      <c r="T726" s="457"/>
      <c r="U726" s="457"/>
      <c r="V726" s="459"/>
      <c r="W726" s="459"/>
      <c r="X726" s="457"/>
      <c r="Y726" s="459"/>
      <c r="Z726" s="459"/>
      <c r="AA726" s="459"/>
    </row>
    <row r="727" spans="1:27" ht="15">
      <c r="A727" s="289">
        <v>805</v>
      </c>
      <c r="E727" s="309"/>
      <c r="F727" s="309"/>
      <c r="G727" s="309"/>
      <c r="H727" s="309"/>
      <c r="I727" s="309"/>
      <c r="J727" s="309"/>
      <c r="K727" s="309"/>
      <c r="L727" s="315"/>
      <c r="M727" s="243">
        <f>(IF($E857&lt;&gt;0,$M$2,IF($L857&lt;&gt;0,$M$2,"")))</f>
        <v>1</v>
      </c>
      <c r="O727" s="309"/>
      <c r="P727" s="309"/>
      <c r="Q727" s="315"/>
      <c r="R727" s="315"/>
      <c r="S727" s="315"/>
      <c r="T727" s="309"/>
      <c r="U727" s="309"/>
      <c r="V727" s="315"/>
      <c r="W727" s="315"/>
      <c r="X727" s="309"/>
      <c r="Y727" s="315"/>
      <c r="Z727" s="315"/>
      <c r="AA727" s="467"/>
    </row>
    <row r="728" spans="1:27" ht="15">
      <c r="A728" s="290">
        <v>810</v>
      </c>
      <c r="C728" s="249"/>
      <c r="D728" s="250"/>
      <c r="E728" s="309"/>
      <c r="F728" s="309"/>
      <c r="G728" s="309"/>
      <c r="H728" s="309"/>
      <c r="I728" s="309"/>
      <c r="J728" s="309"/>
      <c r="K728" s="309"/>
      <c r="L728" s="315"/>
      <c r="M728" s="243">
        <f>(IF($E857&lt;&gt;0,$M$2,IF($L857&lt;&gt;0,$M$2,"")))</f>
        <v>1</v>
      </c>
      <c r="O728" s="309"/>
      <c r="P728" s="309"/>
      <c r="Q728" s="315"/>
      <c r="R728" s="315"/>
      <c r="S728" s="315"/>
      <c r="T728" s="309"/>
      <c r="U728" s="309"/>
      <c r="V728" s="315"/>
      <c r="W728" s="315"/>
      <c r="X728" s="309"/>
      <c r="Y728" s="315"/>
      <c r="Z728" s="315"/>
      <c r="AA728" s="467"/>
    </row>
    <row r="729" spans="1:27" ht="15">
      <c r="A729" s="290">
        <v>815</v>
      </c>
      <c r="B729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729" s="888"/>
      <c r="D729" s="888"/>
      <c r="E729" s="309"/>
      <c r="F729" s="309"/>
      <c r="G729" s="309"/>
      <c r="H729" s="309"/>
      <c r="I729" s="309"/>
      <c r="J729" s="309"/>
      <c r="K729" s="309"/>
      <c r="L729" s="315"/>
      <c r="M729" s="243">
        <f>(IF($E857&lt;&gt;0,$M$2,IF($L857&lt;&gt;0,$M$2,"")))</f>
        <v>1</v>
      </c>
      <c r="O729" s="309"/>
      <c r="P729" s="309"/>
      <c r="Q729" s="315"/>
      <c r="R729" s="315"/>
      <c r="S729" s="315"/>
      <c r="T729" s="309"/>
      <c r="U729" s="309"/>
      <c r="V729" s="315"/>
      <c r="W729" s="315"/>
      <c r="X729" s="309"/>
      <c r="Y729" s="315"/>
      <c r="Z729" s="315"/>
      <c r="AA729" s="467"/>
    </row>
    <row r="730" spans="1:27" ht="15">
      <c r="A730" s="296">
        <v>525</v>
      </c>
      <c r="C730" s="249"/>
      <c r="D730" s="250"/>
      <c r="E730" s="310" t="s">
        <v>227</v>
      </c>
      <c r="F730" s="310" t="s">
        <v>1064</v>
      </c>
      <c r="G730" s="309"/>
      <c r="H730" s="309"/>
      <c r="I730" s="309"/>
      <c r="J730" s="309"/>
      <c r="K730" s="309"/>
      <c r="L730" s="315"/>
      <c r="M730" s="243">
        <f>(IF($E857&lt;&gt;0,$M$2,IF($L857&lt;&gt;0,$M$2,"")))</f>
        <v>1</v>
      </c>
      <c r="O730" s="309"/>
      <c r="P730" s="309"/>
      <c r="Q730" s="315"/>
      <c r="R730" s="315"/>
      <c r="S730" s="315"/>
      <c r="T730" s="309"/>
      <c r="U730" s="309"/>
      <c r="V730" s="315"/>
      <c r="W730" s="315"/>
      <c r="X730" s="309"/>
      <c r="Y730" s="315"/>
      <c r="Z730" s="315"/>
      <c r="AA730" s="467"/>
    </row>
    <row r="731" spans="1:27" ht="15.75">
      <c r="A731" s="289">
        <v>820</v>
      </c>
      <c r="B731" s="889">
        <f>$B$9</f>
        <v>0</v>
      </c>
      <c r="C731" s="888"/>
      <c r="D731" s="888"/>
      <c r="E731" s="311">
        <f>$E$9</f>
        <v>42005</v>
      </c>
      <c r="F731" s="312">
        <f>$F$9</f>
        <v>42338</v>
      </c>
      <c r="G731" s="309"/>
      <c r="H731" s="309"/>
      <c r="I731" s="309"/>
      <c r="J731" s="309"/>
      <c r="K731" s="309"/>
      <c r="L731" s="315"/>
      <c r="M731" s="243">
        <f>(IF($E857&lt;&gt;0,$M$2,IF($L857&lt;&gt;0,$M$2,"")))</f>
        <v>1</v>
      </c>
      <c r="O731" s="309"/>
      <c r="P731" s="309"/>
      <c r="Q731" s="315"/>
      <c r="R731" s="315"/>
      <c r="S731" s="315"/>
      <c r="T731" s="309"/>
      <c r="U731" s="309"/>
      <c r="V731" s="315"/>
      <c r="W731" s="315"/>
      <c r="X731" s="309"/>
      <c r="Y731" s="315"/>
      <c r="Z731" s="315"/>
      <c r="AA731" s="467"/>
    </row>
    <row r="732" spans="1:27" ht="15">
      <c r="A732" s="290">
        <v>821</v>
      </c>
      <c r="B732" s="253" t="str">
        <f>$B$10</f>
        <v>(наименование на разпоредителя с бюджет)</v>
      </c>
      <c r="E732" s="309"/>
      <c r="F732" s="313"/>
      <c r="G732" s="309"/>
      <c r="H732" s="309"/>
      <c r="I732" s="309"/>
      <c r="J732" s="309"/>
      <c r="K732" s="309"/>
      <c r="L732" s="315"/>
      <c r="M732" s="243">
        <f>(IF($E857&lt;&gt;0,$M$2,IF($L857&lt;&gt;0,$M$2,"")))</f>
        <v>1</v>
      </c>
      <c r="O732" s="309"/>
      <c r="P732" s="309"/>
      <c r="Q732" s="315"/>
      <c r="R732" s="315"/>
      <c r="S732" s="315"/>
      <c r="T732" s="309"/>
      <c r="U732" s="309"/>
      <c r="V732" s="315"/>
      <c r="W732" s="315"/>
      <c r="X732" s="309"/>
      <c r="Y732" s="315"/>
      <c r="Z732" s="315"/>
      <c r="AA732" s="467"/>
    </row>
    <row r="733" spans="1:27" ht="15.75" thickBot="1">
      <c r="A733" s="290">
        <v>822</v>
      </c>
      <c r="B733" s="253"/>
      <c r="E733" s="314"/>
      <c r="F733" s="309"/>
      <c r="G733" s="309"/>
      <c r="H733" s="309"/>
      <c r="I733" s="309"/>
      <c r="J733" s="309"/>
      <c r="K733" s="309"/>
      <c r="L733" s="315"/>
      <c r="M733" s="243">
        <f>(IF($E857&lt;&gt;0,$M$2,IF($L857&lt;&gt;0,$M$2,"")))</f>
        <v>1</v>
      </c>
      <c r="O733" s="309"/>
      <c r="P733" s="309"/>
      <c r="Q733" s="315"/>
      <c r="R733" s="315"/>
      <c r="S733" s="315"/>
      <c r="T733" s="309"/>
      <c r="U733" s="309"/>
      <c r="V733" s="315"/>
      <c r="W733" s="315"/>
      <c r="X733" s="309"/>
      <c r="Y733" s="315"/>
      <c r="Z733" s="315"/>
      <c r="AA733" s="467"/>
    </row>
    <row r="734" spans="1:27" ht="17.25" thickBot="1" thickTop="1">
      <c r="A734" s="290">
        <v>823</v>
      </c>
      <c r="B734" s="889" t="str">
        <f>$B$12</f>
        <v>Твърдица</v>
      </c>
      <c r="C734" s="888"/>
      <c r="D734" s="888"/>
      <c r="E734" s="309" t="s">
        <v>228</v>
      </c>
      <c r="F734" s="316" t="str">
        <f>$F$12</f>
        <v>7004</v>
      </c>
      <c r="G734" s="309"/>
      <c r="H734" s="309"/>
      <c r="I734" s="309"/>
      <c r="J734" s="309"/>
      <c r="K734" s="309"/>
      <c r="L734" s="315"/>
      <c r="M734" s="243">
        <f>(IF($E857&lt;&gt;0,$M$2,IF($L857&lt;&gt;0,$M$2,"")))</f>
        <v>1</v>
      </c>
      <c r="O734" s="309"/>
      <c r="P734" s="309"/>
      <c r="Q734" s="315"/>
      <c r="R734" s="315"/>
      <c r="S734" s="315"/>
      <c r="T734" s="309"/>
      <c r="U734" s="309"/>
      <c r="V734" s="315"/>
      <c r="W734" s="315"/>
      <c r="X734" s="309"/>
      <c r="Y734" s="315"/>
      <c r="Z734" s="315"/>
      <c r="AA734" s="467"/>
    </row>
    <row r="735" spans="1:27" ht="16.5" thickBot="1" thickTop="1">
      <c r="A735" s="290">
        <v>825</v>
      </c>
      <c r="B735" s="253" t="str">
        <f>$B$13</f>
        <v>(наименование на първостепенния разпоредител с бюджет)</v>
      </c>
      <c r="E735" s="314" t="s">
        <v>229</v>
      </c>
      <c r="F735" s="309"/>
      <c r="G735" s="309"/>
      <c r="H735" s="309"/>
      <c r="I735" s="309"/>
      <c r="J735" s="309"/>
      <c r="K735" s="309"/>
      <c r="L735" s="315"/>
      <c r="M735" s="243">
        <f>(IF($E857&lt;&gt;0,$M$2,IF($L857&lt;&gt;0,$M$2,"")))</f>
        <v>1</v>
      </c>
      <c r="O735" s="309"/>
      <c r="P735" s="309"/>
      <c r="Q735" s="315"/>
      <c r="R735" s="315"/>
      <c r="S735" s="315"/>
      <c r="T735" s="309"/>
      <c r="U735" s="309"/>
      <c r="V735" s="315"/>
      <c r="W735" s="315"/>
      <c r="X735" s="309"/>
      <c r="Y735" s="315"/>
      <c r="Z735" s="315"/>
      <c r="AA735" s="467"/>
    </row>
    <row r="736" spans="1:27" ht="19.5" thickBot="1" thickTop="1">
      <c r="A736" s="290"/>
      <c r="B736" s="253"/>
      <c r="D736" s="517" t="str">
        <f>$D$17</f>
        <v>Код на сметка :</v>
      </c>
      <c r="E736" s="316">
        <f>$E$17</f>
        <v>98</v>
      </c>
      <c r="F736" s="308"/>
      <c r="G736" s="308"/>
      <c r="H736" s="308"/>
      <c r="I736" s="308"/>
      <c r="J736" s="308"/>
      <c r="K736" s="308"/>
      <c r="L736" s="448"/>
      <c r="M736" s="243">
        <f>(IF($E857&lt;&gt;0,$M$2,IF($L857&lt;&gt;0,$M$2,"")))</f>
        <v>1</v>
      </c>
      <c r="O736" s="309"/>
      <c r="P736" s="309"/>
      <c r="Q736" s="315"/>
      <c r="R736" s="315"/>
      <c r="S736" s="315"/>
      <c r="T736" s="309"/>
      <c r="U736" s="309"/>
      <c r="V736" s="315"/>
      <c r="W736" s="315"/>
      <c r="X736" s="309"/>
      <c r="Y736" s="315"/>
      <c r="Z736" s="315"/>
      <c r="AA736" s="467"/>
    </row>
    <row r="737" spans="1:27" ht="17.25" thickBot="1" thickTop="1">
      <c r="A737" s="290"/>
      <c r="C737" s="249"/>
      <c r="D737" s="250"/>
      <c r="E737" s="309"/>
      <c r="F737" s="314"/>
      <c r="G737" s="314"/>
      <c r="H737" s="314"/>
      <c r="I737" s="314"/>
      <c r="J737" s="314"/>
      <c r="K737" s="314"/>
      <c r="L737" s="318" t="s">
        <v>230</v>
      </c>
      <c r="M737" s="243">
        <f>(IF($E857&lt;&gt;0,$M$2,IF($L857&lt;&gt;0,$M$2,"")))</f>
        <v>1</v>
      </c>
      <c r="O737" s="317" t="s">
        <v>1270</v>
      </c>
      <c r="P737" s="309"/>
      <c r="Q737" s="315"/>
      <c r="R737" s="318" t="s">
        <v>230</v>
      </c>
      <c r="S737" s="315"/>
      <c r="T737" s="317" t="s">
        <v>1271</v>
      </c>
      <c r="U737" s="309"/>
      <c r="V737" s="315"/>
      <c r="W737" s="318" t="s">
        <v>230</v>
      </c>
      <c r="X737" s="309"/>
      <c r="Y737" s="315"/>
      <c r="Z737" s="318" t="s">
        <v>230</v>
      </c>
      <c r="AA737" s="467"/>
    </row>
    <row r="738" spans="1:27" ht="18.75" thickBot="1">
      <c r="A738" s="290"/>
      <c r="B738" s="745"/>
      <c r="C738" s="462"/>
      <c r="D738" s="736" t="s">
        <v>551</v>
      </c>
      <c r="E738" s="890" t="s">
        <v>126</v>
      </c>
      <c r="F738" s="891"/>
      <c r="G738" s="891"/>
      <c r="H738" s="892"/>
      <c r="I738" s="882" t="s">
        <v>127</v>
      </c>
      <c r="J738" s="883"/>
      <c r="K738" s="883"/>
      <c r="L738" s="884"/>
      <c r="M738" s="243">
        <f>(IF($E857&lt;&gt;0,$M$2,IF($L857&lt;&gt;0,$M$2,"")))</f>
        <v>1</v>
      </c>
      <c r="O738" s="885" t="s">
        <v>138</v>
      </c>
      <c r="P738" s="885" t="s">
        <v>139</v>
      </c>
      <c r="Q738" s="881" t="s">
        <v>140</v>
      </c>
      <c r="R738" s="855" t="s">
        <v>1272</v>
      </c>
      <c r="S738" s="244"/>
      <c r="T738" s="881" t="s">
        <v>141</v>
      </c>
      <c r="U738" s="881" t="s">
        <v>142</v>
      </c>
      <c r="V738" s="881" t="s">
        <v>143</v>
      </c>
      <c r="W738" s="855" t="s">
        <v>1273</v>
      </c>
      <c r="X738" s="475" t="s">
        <v>1274</v>
      </c>
      <c r="Y738" s="476"/>
      <c r="Z738" s="477"/>
      <c r="AA738" s="326"/>
    </row>
    <row r="739" spans="1:27" ht="55.5" customHeight="1" thickBot="1">
      <c r="A739" s="290"/>
      <c r="B739" s="204" t="s">
        <v>1119</v>
      </c>
      <c r="C739" s="205" t="s">
        <v>232</v>
      </c>
      <c r="D739" s="746" t="s">
        <v>552</v>
      </c>
      <c r="E739" s="839" t="s">
        <v>128</v>
      </c>
      <c r="F739" s="840" t="s">
        <v>974</v>
      </c>
      <c r="G739" s="840" t="s">
        <v>975</v>
      </c>
      <c r="H739" s="840" t="s">
        <v>973</v>
      </c>
      <c r="I739" s="838" t="s">
        <v>974</v>
      </c>
      <c r="J739" s="838" t="s">
        <v>975</v>
      </c>
      <c r="K739" s="838" t="s">
        <v>973</v>
      </c>
      <c r="L739" s="846" t="s">
        <v>545</v>
      </c>
      <c r="M739" s="243">
        <f>(IF($E857&lt;&gt;0,$M$2,IF($L857&lt;&gt;0,$M$2,"")))</f>
        <v>1</v>
      </c>
      <c r="O739" s="886"/>
      <c r="P739" s="880"/>
      <c r="Q739" s="886"/>
      <c r="R739" s="880"/>
      <c r="S739" s="244"/>
      <c r="T739" s="876"/>
      <c r="U739" s="876"/>
      <c r="V739" s="876"/>
      <c r="W739" s="876"/>
      <c r="X739" s="478">
        <v>2015</v>
      </c>
      <c r="Y739" s="478">
        <v>2016</v>
      </c>
      <c r="Z739" s="478" t="s">
        <v>137</v>
      </c>
      <c r="AA739" s="479" t="s">
        <v>1275</v>
      </c>
    </row>
    <row r="740" spans="1:27" ht="69" customHeight="1" thickBot="1">
      <c r="A740" s="290"/>
      <c r="B740" s="737"/>
      <c r="C740" s="462"/>
      <c r="D740" s="330" t="s">
        <v>745</v>
      </c>
      <c r="E740" s="580" t="s">
        <v>1276</v>
      </c>
      <c r="F740" s="331" t="s">
        <v>1277</v>
      </c>
      <c r="G740" s="331" t="s">
        <v>559</v>
      </c>
      <c r="H740" s="331" t="s">
        <v>560</v>
      </c>
      <c r="I740" s="331" t="s">
        <v>518</v>
      </c>
      <c r="J740" s="331" t="s">
        <v>129</v>
      </c>
      <c r="K740" s="331" t="s">
        <v>130</v>
      </c>
      <c r="L740" s="580" t="s">
        <v>144</v>
      </c>
      <c r="M740" s="243">
        <f>(IF($E857&lt;&gt;0,$M$2,IF($L857&lt;&gt;0,$M$2,"")))</f>
        <v>1</v>
      </c>
      <c r="O740" s="332" t="s">
        <v>1278</v>
      </c>
      <c r="P740" s="332" t="s">
        <v>1279</v>
      </c>
      <c r="Q740" s="333" t="s">
        <v>1280</v>
      </c>
      <c r="R740" s="333" t="s">
        <v>1281</v>
      </c>
      <c r="S740" s="244"/>
      <c r="T740" s="735" t="s">
        <v>1282</v>
      </c>
      <c r="U740" s="735" t="s">
        <v>1283</v>
      </c>
      <c r="V740" s="735" t="s">
        <v>1284</v>
      </c>
      <c r="W740" s="735" t="s">
        <v>1285</v>
      </c>
      <c r="X740" s="735" t="s">
        <v>515</v>
      </c>
      <c r="Y740" s="735" t="s">
        <v>516</v>
      </c>
      <c r="Z740" s="735" t="s">
        <v>517</v>
      </c>
      <c r="AA740" s="480" t="s">
        <v>518</v>
      </c>
    </row>
    <row r="741" spans="1:27" ht="108.75" thickBot="1">
      <c r="A741" s="290"/>
      <c r="B741" s="261"/>
      <c r="C741" s="836" t="str">
        <f>VLOOKUP(D741,OP_LIST2,2,FALSE)</f>
        <v>98301</v>
      </c>
      <c r="D741" s="837" t="s">
        <v>436</v>
      </c>
      <c r="E741" s="338"/>
      <c r="F741" s="430"/>
      <c r="G741" s="430"/>
      <c r="H741" s="430"/>
      <c r="I741" s="430"/>
      <c r="J741" s="430"/>
      <c r="K741" s="430"/>
      <c r="L741" s="338"/>
      <c r="M741" s="243">
        <f>(IF($E857&lt;&gt;0,$M$2,IF($L857&lt;&gt;0,$M$2,"")))</f>
        <v>1</v>
      </c>
      <c r="O741" s="481" t="s">
        <v>519</v>
      </c>
      <c r="P741" s="481" t="s">
        <v>519</v>
      </c>
      <c r="Q741" s="481" t="s">
        <v>520</v>
      </c>
      <c r="R741" s="481" t="s">
        <v>521</v>
      </c>
      <c r="S741" s="244"/>
      <c r="T741" s="481" t="s">
        <v>519</v>
      </c>
      <c r="U741" s="481" t="s">
        <v>519</v>
      </c>
      <c r="V741" s="481" t="s">
        <v>553</v>
      </c>
      <c r="W741" s="481" t="s">
        <v>523</v>
      </c>
      <c r="X741" s="481" t="s">
        <v>519</v>
      </c>
      <c r="Y741" s="481" t="s">
        <v>519</v>
      </c>
      <c r="Z741" s="481" t="s">
        <v>519</v>
      </c>
      <c r="AA741" s="341" t="s">
        <v>524</v>
      </c>
    </row>
    <row r="742" spans="1:27" ht="18.75" thickBot="1">
      <c r="A742" s="290"/>
      <c r="B742" s="745"/>
      <c r="C742" s="747">
        <f>VLOOKUP(D743,EBK_DEIN2,2,FALSE)</f>
        <v>5532</v>
      </c>
      <c r="D742" s="736" t="s">
        <v>951</v>
      </c>
      <c r="E742" s="338"/>
      <c r="F742" s="430"/>
      <c r="G742" s="430"/>
      <c r="H742" s="430"/>
      <c r="I742" s="430"/>
      <c r="J742" s="430"/>
      <c r="K742" s="430"/>
      <c r="L742" s="338"/>
      <c r="M742" s="243">
        <f>(IF($E857&lt;&gt;0,$M$2,IF($L857&lt;&gt;0,$M$2,"")))</f>
        <v>1</v>
      </c>
      <c r="O742" s="482"/>
      <c r="P742" s="482"/>
      <c r="Q742" s="388"/>
      <c r="R742" s="483"/>
      <c r="S742" s="244"/>
      <c r="T742" s="482"/>
      <c r="U742" s="482"/>
      <c r="V742" s="388"/>
      <c r="W742" s="483"/>
      <c r="X742" s="482"/>
      <c r="Y742" s="388"/>
      <c r="Z742" s="483"/>
      <c r="AA742" s="484"/>
    </row>
    <row r="743" spans="1:27" ht="18">
      <c r="A743" s="290"/>
      <c r="B743" s="485"/>
      <c r="C743" s="264"/>
      <c r="D743" s="626" t="s">
        <v>345</v>
      </c>
      <c r="E743" s="338"/>
      <c r="F743" s="430"/>
      <c r="G743" s="430"/>
      <c r="H743" s="430"/>
      <c r="I743" s="430"/>
      <c r="J743" s="430"/>
      <c r="K743" s="430"/>
      <c r="L743" s="338"/>
      <c r="M743" s="243">
        <f>(IF($E857&lt;&gt;0,$M$2,IF($L857&lt;&gt;0,$M$2,"")))</f>
        <v>1</v>
      </c>
      <c r="O743" s="482"/>
      <c r="P743" s="482"/>
      <c r="Q743" s="388"/>
      <c r="R743" s="486">
        <f>SUMIF(R746:R747,"&lt;0")+SUMIF(R749:R753,"&lt;0")+SUMIF(R755:R760,"&lt;0")+SUMIF(R762:R778,"&lt;0")+SUMIF(R784:R788,"&lt;0")+SUMIF(R790:R795,"&lt;0")+SUMIF(R797:R802,"&lt;0")+SUMIF(R810:R811,"&lt;0")+SUMIF(R814:R819,"&lt;0")+SUMIF(R821:R826,"&lt;0")+SUMIF(R830,"&lt;0")+SUMIF(R832:R838,"&lt;0")+SUMIF(R840:R842,"&lt;0")+SUMIF(R844:R847,"&lt;0")+SUMIF(R849:R850,"&lt;0")+SUMIF(R853,"&lt;0")</f>
        <v>-43919</v>
      </c>
      <c r="S743" s="244"/>
      <c r="T743" s="482"/>
      <c r="U743" s="482"/>
      <c r="V743" s="388"/>
      <c r="W743" s="486">
        <f>SUMIF(W746:W747,"&lt;0")+SUMIF(W749:W753,"&lt;0")+SUMIF(W755:W760,"&lt;0")+SUMIF(W762:W778,"&lt;0")+SUMIF(W784:W788,"&lt;0")+SUMIF(W790:W795,"&lt;0")+SUMIF(W797:W802,"&lt;0")+SUMIF(W810:W811,"&lt;0")+SUMIF(W814:W819,"&lt;0")+SUMIF(W821:W826,"&lt;0")+SUMIF(W830,"&lt;0")+SUMIF(W832:W838,"&lt;0")+SUMIF(W840:W842,"&lt;0")+SUMIF(W844:W847,"&lt;0")+SUMIF(W849:W850,"&lt;0")+SUMIF(W853,"&lt;0")</f>
        <v>0</v>
      </c>
      <c r="X743" s="482"/>
      <c r="Y743" s="388"/>
      <c r="Z743" s="483"/>
      <c r="AA743" s="343"/>
    </row>
    <row r="744" spans="1:27" ht="18.75" thickBot="1">
      <c r="A744" s="290"/>
      <c r="B744" s="401"/>
      <c r="C744" s="264"/>
      <c r="D744" s="327" t="s">
        <v>554</v>
      </c>
      <c r="E744" s="338"/>
      <c r="F744" s="430"/>
      <c r="G744" s="430"/>
      <c r="H744" s="430"/>
      <c r="I744" s="430"/>
      <c r="J744" s="430"/>
      <c r="K744" s="430"/>
      <c r="L744" s="338"/>
      <c r="M744" s="243">
        <f>(IF($E857&lt;&gt;0,$M$2,IF($L857&lt;&gt;0,$M$2,"")))</f>
        <v>1</v>
      </c>
      <c r="O744" s="482"/>
      <c r="P744" s="482"/>
      <c r="Q744" s="388"/>
      <c r="R744" s="483"/>
      <c r="S744" s="244"/>
      <c r="T744" s="482"/>
      <c r="U744" s="482"/>
      <c r="V744" s="388"/>
      <c r="W744" s="483"/>
      <c r="X744" s="482"/>
      <c r="Y744" s="388"/>
      <c r="Z744" s="483"/>
      <c r="AA744" s="345"/>
    </row>
    <row r="745" spans="1:27" ht="18.75" thickBot="1">
      <c r="A745" s="290"/>
      <c r="B745" s="167">
        <v>100</v>
      </c>
      <c r="C745" s="877" t="s">
        <v>747</v>
      </c>
      <c r="D745" s="878"/>
      <c r="E745" s="844">
        <f aca="true" t="shared" si="250" ref="E745:L745">SUM(E746:E747)</f>
        <v>0</v>
      </c>
      <c r="F745" s="563">
        <f t="shared" si="250"/>
        <v>0</v>
      </c>
      <c r="G745" s="487">
        <f t="shared" si="250"/>
        <v>0</v>
      </c>
      <c r="H745" s="487">
        <f>SUM(H746:H747)</f>
        <v>0</v>
      </c>
      <c r="I745" s="563">
        <f t="shared" si="250"/>
        <v>1928</v>
      </c>
      <c r="J745" s="487">
        <f t="shared" si="250"/>
        <v>0</v>
      </c>
      <c r="K745" s="487">
        <f t="shared" si="250"/>
        <v>0</v>
      </c>
      <c r="L745" s="487">
        <f t="shared" si="250"/>
        <v>1928</v>
      </c>
      <c r="M745" s="270">
        <f>(IF($E745&lt;&gt;0,$M$2,IF($L745&lt;&gt;0,$M$2,"")))</f>
        <v>1</v>
      </c>
      <c r="N745" s="271"/>
      <c r="O745" s="346">
        <f>SUM(O746:O747)</f>
        <v>0</v>
      </c>
      <c r="P745" s="347">
        <f>SUM(P746:P747)</f>
        <v>0</v>
      </c>
      <c r="Q745" s="488">
        <f>SUM(Q746:Q747)</f>
        <v>1928</v>
      </c>
      <c r="R745" s="489">
        <f>SUM(R746:R747)</f>
        <v>-1928</v>
      </c>
      <c r="S745" s="271"/>
      <c r="T745" s="348"/>
      <c r="U745" s="490"/>
      <c r="V745" s="491"/>
      <c r="W745" s="490"/>
      <c r="X745" s="490"/>
      <c r="Y745" s="490"/>
      <c r="Z745" s="492"/>
      <c r="AA745" s="349">
        <f>W745-X745-Y745-Z745</f>
        <v>0</v>
      </c>
    </row>
    <row r="746" spans="1:27" ht="18.75" thickBot="1">
      <c r="A746" s="290"/>
      <c r="B746" s="144"/>
      <c r="C746" s="148">
        <v>101</v>
      </c>
      <c r="D746" s="141" t="s">
        <v>748</v>
      </c>
      <c r="E746" s="539">
        <f>F746+G746+H746</f>
        <v>0</v>
      </c>
      <c r="F746" s="526">
        <v>0</v>
      </c>
      <c r="G746" s="272">
        <v>0</v>
      </c>
      <c r="H746" s="272">
        <v>0</v>
      </c>
      <c r="I746" s="526">
        <v>1928</v>
      </c>
      <c r="J746" s="272">
        <v>0</v>
      </c>
      <c r="K746" s="272">
        <v>0</v>
      </c>
      <c r="L746" s="571">
        <f>I746+J746+K746</f>
        <v>1928</v>
      </c>
      <c r="M746" s="270">
        <f aca="true" t="shared" si="251" ref="M746:M809">(IF($E746&lt;&gt;0,$M$2,IF($L746&lt;&gt;0,$M$2,"")))</f>
        <v>1</v>
      </c>
      <c r="N746" s="271"/>
      <c r="O746" s="493"/>
      <c r="P746" s="281"/>
      <c r="Q746" s="351">
        <f>L746</f>
        <v>1928</v>
      </c>
      <c r="R746" s="494">
        <f>O746+P746-Q746</f>
        <v>-1928</v>
      </c>
      <c r="S746" s="271"/>
      <c r="T746" s="352"/>
      <c r="U746" s="357"/>
      <c r="V746" s="357"/>
      <c r="W746" s="357"/>
      <c r="X746" s="357"/>
      <c r="Y746" s="357"/>
      <c r="Z746" s="495"/>
      <c r="AA746" s="349">
        <f aca="true" t="shared" si="252" ref="AA746:AA809">W746-X746-Y746-Z746</f>
        <v>0</v>
      </c>
    </row>
    <row r="747" spans="1:27" ht="36" customHeight="1" thickBot="1">
      <c r="A747" s="249"/>
      <c r="B747" s="144"/>
      <c r="C747" s="140">
        <v>102</v>
      </c>
      <c r="D747" s="142" t="s">
        <v>749</v>
      </c>
      <c r="E747" s="539">
        <f>F747+G747+H747</f>
        <v>0</v>
      </c>
      <c r="F747" s="526"/>
      <c r="G747" s="272"/>
      <c r="H747" s="272"/>
      <c r="I747" s="526"/>
      <c r="J747" s="272"/>
      <c r="K747" s="272"/>
      <c r="L747" s="571">
        <f>I747+J747+K747</f>
        <v>0</v>
      </c>
      <c r="M747" s="270">
        <f t="shared" si="251"/>
      </c>
      <c r="N747" s="271"/>
      <c r="O747" s="493"/>
      <c r="P747" s="281"/>
      <c r="Q747" s="351">
        <f>L747</f>
        <v>0</v>
      </c>
      <c r="R747" s="494">
        <f aca="true" t="shared" si="253" ref="R747:R788">O747+P747-Q747</f>
        <v>0</v>
      </c>
      <c r="S747" s="271"/>
      <c r="T747" s="352"/>
      <c r="U747" s="357"/>
      <c r="V747" s="357"/>
      <c r="W747" s="357"/>
      <c r="X747" s="357"/>
      <c r="Y747" s="357"/>
      <c r="Z747" s="495"/>
      <c r="AA747" s="349">
        <f t="shared" si="252"/>
        <v>0</v>
      </c>
    </row>
    <row r="748" spans="1:27" ht="18.75" thickBot="1">
      <c r="A748" s="249"/>
      <c r="B748" s="143">
        <v>200</v>
      </c>
      <c r="C748" s="879" t="s">
        <v>750</v>
      </c>
      <c r="D748" s="879"/>
      <c r="E748" s="540">
        <f aca="true" t="shared" si="254" ref="E748:L748">SUM(E749:E753)</f>
        <v>0</v>
      </c>
      <c r="F748" s="353">
        <f t="shared" si="254"/>
        <v>0</v>
      </c>
      <c r="G748" s="279">
        <f t="shared" si="254"/>
        <v>0</v>
      </c>
      <c r="H748" s="279">
        <f>SUM(H749:H753)</f>
        <v>0</v>
      </c>
      <c r="I748" s="353">
        <f t="shared" si="254"/>
        <v>35328</v>
      </c>
      <c r="J748" s="279">
        <f t="shared" si="254"/>
        <v>0</v>
      </c>
      <c r="K748" s="279">
        <f t="shared" si="254"/>
        <v>0</v>
      </c>
      <c r="L748" s="279">
        <f t="shared" si="254"/>
        <v>35328</v>
      </c>
      <c r="M748" s="270">
        <f t="shared" si="251"/>
        <v>1</v>
      </c>
      <c r="N748" s="271"/>
      <c r="O748" s="354">
        <f>SUM(O749:O753)</f>
        <v>0</v>
      </c>
      <c r="P748" s="355">
        <f>SUM(P749:P753)</f>
        <v>0</v>
      </c>
      <c r="Q748" s="496">
        <f>SUM(Q749:Q753)</f>
        <v>35328</v>
      </c>
      <c r="R748" s="497">
        <f>SUM(R749:R753)</f>
        <v>-35328</v>
      </c>
      <c r="S748" s="271"/>
      <c r="T748" s="356"/>
      <c r="U748" s="367"/>
      <c r="V748" s="367"/>
      <c r="W748" s="367"/>
      <c r="X748" s="367"/>
      <c r="Y748" s="367"/>
      <c r="Z748" s="498"/>
      <c r="AA748" s="349">
        <f t="shared" si="252"/>
        <v>0</v>
      </c>
    </row>
    <row r="749" spans="1:27" ht="18.75" thickBot="1">
      <c r="A749" s="249"/>
      <c r="B749" s="147"/>
      <c r="C749" s="148">
        <v>201</v>
      </c>
      <c r="D749" s="141" t="s">
        <v>751</v>
      </c>
      <c r="E749" s="539">
        <f>F749+G749+H749</f>
        <v>0</v>
      </c>
      <c r="F749" s="526">
        <v>0</v>
      </c>
      <c r="G749" s="272">
        <v>0</v>
      </c>
      <c r="H749" s="272">
        <v>0</v>
      </c>
      <c r="I749" s="526">
        <v>34456</v>
      </c>
      <c r="J749" s="272">
        <v>0</v>
      </c>
      <c r="K749" s="272">
        <v>0</v>
      </c>
      <c r="L749" s="571">
        <f>I749+J749+K749</f>
        <v>34456</v>
      </c>
      <c r="M749" s="270">
        <f t="shared" si="251"/>
        <v>1</v>
      </c>
      <c r="N749" s="271"/>
      <c r="O749" s="493"/>
      <c r="P749" s="281"/>
      <c r="Q749" s="351">
        <f>L749</f>
        <v>34456</v>
      </c>
      <c r="R749" s="494">
        <f t="shared" si="253"/>
        <v>-34456</v>
      </c>
      <c r="S749" s="271"/>
      <c r="T749" s="352"/>
      <c r="U749" s="357"/>
      <c r="V749" s="357"/>
      <c r="W749" s="357"/>
      <c r="X749" s="357"/>
      <c r="Y749" s="357"/>
      <c r="Z749" s="495"/>
      <c r="AA749" s="349">
        <f t="shared" si="252"/>
        <v>0</v>
      </c>
    </row>
    <row r="750" spans="1:27" ht="18.75" thickBot="1">
      <c r="A750" s="249"/>
      <c r="B750" s="139"/>
      <c r="C750" s="140">
        <v>202</v>
      </c>
      <c r="D750" s="149" t="s">
        <v>752</v>
      </c>
      <c r="E750" s="539">
        <f>F750+G750+H750</f>
        <v>0</v>
      </c>
      <c r="F750" s="526">
        <v>0</v>
      </c>
      <c r="G750" s="272">
        <v>0</v>
      </c>
      <c r="H750" s="272">
        <v>0</v>
      </c>
      <c r="I750" s="526">
        <v>872</v>
      </c>
      <c r="J750" s="272">
        <v>0</v>
      </c>
      <c r="K750" s="272">
        <v>0</v>
      </c>
      <c r="L750" s="571">
        <f>I750+J750+K750</f>
        <v>872</v>
      </c>
      <c r="M750" s="270">
        <f t="shared" si="251"/>
        <v>1</v>
      </c>
      <c r="N750" s="271"/>
      <c r="O750" s="493"/>
      <c r="P750" s="281"/>
      <c r="Q750" s="351">
        <f>L750</f>
        <v>872</v>
      </c>
      <c r="R750" s="494">
        <f t="shared" si="253"/>
        <v>-872</v>
      </c>
      <c r="S750" s="271"/>
      <c r="T750" s="352"/>
      <c r="U750" s="357"/>
      <c r="V750" s="357"/>
      <c r="W750" s="357"/>
      <c r="X750" s="357"/>
      <c r="Y750" s="357"/>
      <c r="Z750" s="495"/>
      <c r="AA750" s="349">
        <f t="shared" si="252"/>
        <v>0</v>
      </c>
    </row>
    <row r="751" spans="1:27" ht="32.25" thickBot="1">
      <c r="A751" s="249"/>
      <c r="B751" s="157"/>
      <c r="C751" s="140">
        <v>205</v>
      </c>
      <c r="D751" s="149" t="s">
        <v>378</v>
      </c>
      <c r="E751" s="539">
        <f>F751+G751+H751</f>
        <v>0</v>
      </c>
      <c r="F751" s="526"/>
      <c r="G751" s="272"/>
      <c r="H751" s="272"/>
      <c r="I751" s="526"/>
      <c r="J751" s="272"/>
      <c r="K751" s="272"/>
      <c r="L751" s="571">
        <f>I751+J751+K751</f>
        <v>0</v>
      </c>
      <c r="M751" s="270">
        <f t="shared" si="251"/>
      </c>
      <c r="N751" s="271"/>
      <c r="O751" s="493"/>
      <c r="P751" s="281"/>
      <c r="Q751" s="351">
        <f>L751</f>
        <v>0</v>
      </c>
      <c r="R751" s="494">
        <f t="shared" si="253"/>
        <v>0</v>
      </c>
      <c r="S751" s="271"/>
      <c r="T751" s="352"/>
      <c r="U751" s="357"/>
      <c r="V751" s="357"/>
      <c r="W751" s="357"/>
      <c r="X751" s="357"/>
      <c r="Y751" s="357"/>
      <c r="Z751" s="495"/>
      <c r="AA751" s="349">
        <f t="shared" si="252"/>
        <v>0</v>
      </c>
    </row>
    <row r="752" spans="1:27" ht="18.75" thickBot="1">
      <c r="A752" s="249"/>
      <c r="B752" s="157"/>
      <c r="C752" s="140">
        <v>208</v>
      </c>
      <c r="D752" s="168" t="s">
        <v>379</v>
      </c>
      <c r="E752" s="539">
        <f>F752+G752+H752</f>
        <v>0</v>
      </c>
      <c r="F752" s="526"/>
      <c r="G752" s="272"/>
      <c r="H752" s="272"/>
      <c r="I752" s="526"/>
      <c r="J752" s="272"/>
      <c r="K752" s="272"/>
      <c r="L752" s="571">
        <f>I752+J752+K752</f>
        <v>0</v>
      </c>
      <c r="M752" s="270">
        <f t="shared" si="251"/>
      </c>
      <c r="N752" s="271"/>
      <c r="O752" s="493"/>
      <c r="P752" s="281"/>
      <c r="Q752" s="351">
        <f>L752</f>
        <v>0</v>
      </c>
      <c r="R752" s="494">
        <f t="shared" si="253"/>
        <v>0</v>
      </c>
      <c r="S752" s="271"/>
      <c r="T752" s="352"/>
      <c r="U752" s="357"/>
      <c r="V752" s="357"/>
      <c r="W752" s="357"/>
      <c r="X752" s="357"/>
      <c r="Y752" s="357"/>
      <c r="Z752" s="495"/>
      <c r="AA752" s="349">
        <f t="shared" si="252"/>
        <v>0</v>
      </c>
    </row>
    <row r="753" spans="1:27" ht="18.75" thickBot="1">
      <c r="A753" s="249"/>
      <c r="B753" s="147"/>
      <c r="C753" s="146">
        <v>209</v>
      </c>
      <c r="D753" s="152" t="s">
        <v>380</v>
      </c>
      <c r="E753" s="539">
        <f>F753+G753+H753</f>
        <v>0</v>
      </c>
      <c r="F753" s="526"/>
      <c r="G753" s="272"/>
      <c r="H753" s="272"/>
      <c r="I753" s="526"/>
      <c r="J753" s="272"/>
      <c r="K753" s="272"/>
      <c r="L753" s="571">
        <f>I753+J753+K753</f>
        <v>0</v>
      </c>
      <c r="M753" s="270">
        <f t="shared" si="251"/>
      </c>
      <c r="N753" s="271"/>
      <c r="O753" s="493"/>
      <c r="P753" s="281"/>
      <c r="Q753" s="351">
        <f>L753</f>
        <v>0</v>
      </c>
      <c r="R753" s="494">
        <f t="shared" si="253"/>
        <v>0</v>
      </c>
      <c r="S753" s="271"/>
      <c r="T753" s="352"/>
      <c r="U753" s="357"/>
      <c r="V753" s="357"/>
      <c r="W753" s="357"/>
      <c r="X753" s="357"/>
      <c r="Y753" s="357"/>
      <c r="Z753" s="495"/>
      <c r="AA753" s="349">
        <f t="shared" si="252"/>
        <v>0</v>
      </c>
    </row>
    <row r="754" spans="1:27" ht="18.75" thickBot="1">
      <c r="A754" s="249"/>
      <c r="B754" s="143">
        <v>500</v>
      </c>
      <c r="C754" s="875" t="s">
        <v>1394</v>
      </c>
      <c r="D754" s="875"/>
      <c r="E754" s="540">
        <f aca="true" t="shared" si="255" ref="E754:L754">SUM(E755:E759)</f>
        <v>0</v>
      </c>
      <c r="F754" s="353">
        <f t="shared" si="255"/>
        <v>0</v>
      </c>
      <c r="G754" s="279">
        <f t="shared" si="255"/>
        <v>0</v>
      </c>
      <c r="H754" s="279">
        <f>SUM(H755:H759)</f>
        <v>0</v>
      </c>
      <c r="I754" s="353">
        <f t="shared" si="255"/>
        <v>6610</v>
      </c>
      <c r="J754" s="279">
        <f t="shared" si="255"/>
        <v>0</v>
      </c>
      <c r="K754" s="279">
        <f t="shared" si="255"/>
        <v>0</v>
      </c>
      <c r="L754" s="279">
        <f t="shared" si="255"/>
        <v>6610</v>
      </c>
      <c r="M754" s="270">
        <f t="shared" si="251"/>
        <v>1</v>
      </c>
      <c r="N754" s="271"/>
      <c r="O754" s="354">
        <f>SUM(O755:O759)</f>
        <v>0</v>
      </c>
      <c r="P754" s="355">
        <f>SUM(P755:P759)</f>
        <v>0</v>
      </c>
      <c r="Q754" s="496">
        <f>SUM(Q755:Q759)</f>
        <v>6610</v>
      </c>
      <c r="R754" s="497">
        <f>SUM(R755:R759)</f>
        <v>-6610</v>
      </c>
      <c r="S754" s="271"/>
      <c r="T754" s="356"/>
      <c r="U754" s="367"/>
      <c r="V754" s="357"/>
      <c r="W754" s="367"/>
      <c r="X754" s="367"/>
      <c r="Y754" s="367"/>
      <c r="Z754" s="498"/>
      <c r="AA754" s="349">
        <f t="shared" si="252"/>
        <v>0</v>
      </c>
    </row>
    <row r="755" spans="1:27" ht="32.25" thickBot="1">
      <c r="A755" s="249"/>
      <c r="B755" s="147"/>
      <c r="C755" s="169">
        <v>551</v>
      </c>
      <c r="D755" s="535" t="s">
        <v>1395</v>
      </c>
      <c r="E755" s="539">
        <f aca="true" t="shared" si="256" ref="E755:E760">F755+G755+H755</f>
        <v>0</v>
      </c>
      <c r="F755" s="526">
        <v>0</v>
      </c>
      <c r="G755" s="272">
        <v>0</v>
      </c>
      <c r="H755" s="272">
        <v>0</v>
      </c>
      <c r="I755" s="526">
        <v>4103</v>
      </c>
      <c r="J755" s="272">
        <v>0</v>
      </c>
      <c r="K755" s="272">
        <v>0</v>
      </c>
      <c r="L755" s="571">
        <f aca="true" t="shared" si="257" ref="L755:L760">I755+J755+K755</f>
        <v>4103</v>
      </c>
      <c r="M755" s="270">
        <f t="shared" si="251"/>
        <v>1</v>
      </c>
      <c r="N755" s="271"/>
      <c r="O755" s="493"/>
      <c r="P755" s="281"/>
      <c r="Q755" s="351">
        <f aca="true" t="shared" si="258" ref="Q755:Q760">L755</f>
        <v>4103</v>
      </c>
      <c r="R755" s="494">
        <f t="shared" si="253"/>
        <v>-4103</v>
      </c>
      <c r="S755" s="271"/>
      <c r="T755" s="352"/>
      <c r="U755" s="357"/>
      <c r="V755" s="357"/>
      <c r="W755" s="357"/>
      <c r="X755" s="357"/>
      <c r="Y755" s="357"/>
      <c r="Z755" s="495"/>
      <c r="AA755" s="349">
        <f t="shared" si="252"/>
        <v>0</v>
      </c>
    </row>
    <row r="756" spans="1:27" ht="18.75" thickBot="1">
      <c r="A756" s="249"/>
      <c r="B756" s="147"/>
      <c r="C756" s="170">
        <f>C755+1</f>
        <v>552</v>
      </c>
      <c r="D756" s="536" t="s">
        <v>1396</v>
      </c>
      <c r="E756" s="539">
        <f t="shared" si="256"/>
        <v>0</v>
      </c>
      <c r="F756" s="526"/>
      <c r="G756" s="272"/>
      <c r="H756" s="272"/>
      <c r="I756" s="526"/>
      <c r="J756" s="272"/>
      <c r="K756" s="272"/>
      <c r="L756" s="571">
        <f t="shared" si="257"/>
        <v>0</v>
      </c>
      <c r="M756" s="270">
        <f t="shared" si="251"/>
      </c>
      <c r="N756" s="271"/>
      <c r="O756" s="493"/>
      <c r="P756" s="281"/>
      <c r="Q756" s="351">
        <f t="shared" si="258"/>
        <v>0</v>
      </c>
      <c r="R756" s="494">
        <f t="shared" si="253"/>
        <v>0</v>
      </c>
      <c r="S756" s="271"/>
      <c r="T756" s="352"/>
      <c r="U756" s="357"/>
      <c r="V756" s="357"/>
      <c r="W756" s="357"/>
      <c r="X756" s="357"/>
      <c r="Y756" s="357"/>
      <c r="Z756" s="495"/>
      <c r="AA756" s="349">
        <f t="shared" si="252"/>
        <v>0</v>
      </c>
    </row>
    <row r="757" spans="1:27" ht="18.75" thickBot="1">
      <c r="A757" s="289">
        <v>5</v>
      </c>
      <c r="B757" s="147"/>
      <c r="C757" s="170">
        <v>560</v>
      </c>
      <c r="D757" s="537" t="s">
        <v>1397</v>
      </c>
      <c r="E757" s="539">
        <f t="shared" si="256"/>
        <v>0</v>
      </c>
      <c r="F757" s="526">
        <v>0</v>
      </c>
      <c r="G757" s="272">
        <v>0</v>
      </c>
      <c r="H757" s="272">
        <v>0</v>
      </c>
      <c r="I757" s="526">
        <v>1779</v>
      </c>
      <c r="J757" s="272">
        <v>0</v>
      </c>
      <c r="K757" s="272">
        <v>0</v>
      </c>
      <c r="L757" s="571">
        <f t="shared" si="257"/>
        <v>1779</v>
      </c>
      <c r="M757" s="270">
        <f t="shared" si="251"/>
        <v>1</v>
      </c>
      <c r="N757" s="271"/>
      <c r="O757" s="493"/>
      <c r="P757" s="281"/>
      <c r="Q757" s="351">
        <f t="shared" si="258"/>
        <v>1779</v>
      </c>
      <c r="R757" s="494">
        <f t="shared" si="253"/>
        <v>-1779</v>
      </c>
      <c r="S757" s="271"/>
      <c r="T757" s="352"/>
      <c r="U757" s="357"/>
      <c r="V757" s="357"/>
      <c r="W757" s="357"/>
      <c r="X757" s="357"/>
      <c r="Y757" s="357"/>
      <c r="Z757" s="495"/>
      <c r="AA757" s="349">
        <f t="shared" si="252"/>
        <v>0</v>
      </c>
    </row>
    <row r="758" spans="1:27" ht="18.75" thickBot="1">
      <c r="A758" s="290">
        <v>10</v>
      </c>
      <c r="B758" s="147"/>
      <c r="C758" s="170">
        <v>580</v>
      </c>
      <c r="D758" s="536" t="s">
        <v>1398</v>
      </c>
      <c r="E758" s="539">
        <f t="shared" si="256"/>
        <v>0</v>
      </c>
      <c r="F758" s="526">
        <v>0</v>
      </c>
      <c r="G758" s="272">
        <v>0</v>
      </c>
      <c r="H758" s="272">
        <v>0</v>
      </c>
      <c r="I758" s="526">
        <v>728</v>
      </c>
      <c r="J758" s="272">
        <v>0</v>
      </c>
      <c r="K758" s="272">
        <v>0</v>
      </c>
      <c r="L758" s="571">
        <f t="shared" si="257"/>
        <v>728</v>
      </c>
      <c r="M758" s="270">
        <f t="shared" si="251"/>
        <v>1</v>
      </c>
      <c r="N758" s="271"/>
      <c r="O758" s="493"/>
      <c r="P758" s="281"/>
      <c r="Q758" s="351">
        <f t="shared" si="258"/>
        <v>728</v>
      </c>
      <c r="R758" s="494">
        <f t="shared" si="253"/>
        <v>-728</v>
      </c>
      <c r="S758" s="271"/>
      <c r="T758" s="352"/>
      <c r="U758" s="357"/>
      <c r="V758" s="357"/>
      <c r="W758" s="357"/>
      <c r="X758" s="357"/>
      <c r="Y758" s="357"/>
      <c r="Z758" s="495"/>
      <c r="AA758" s="349">
        <f t="shared" si="252"/>
        <v>0</v>
      </c>
    </row>
    <row r="759" spans="1:27" ht="32.25" thickBot="1">
      <c r="A759" s="290">
        <v>15</v>
      </c>
      <c r="B759" s="147"/>
      <c r="C759" s="171">
        <v>590</v>
      </c>
      <c r="D759" s="538" t="s">
        <v>1399</v>
      </c>
      <c r="E759" s="539">
        <f t="shared" si="256"/>
        <v>0</v>
      </c>
      <c r="F759" s="526"/>
      <c r="G759" s="272"/>
      <c r="H759" s="272"/>
      <c r="I759" s="526"/>
      <c r="J759" s="272"/>
      <c r="K759" s="272"/>
      <c r="L759" s="571">
        <f t="shared" si="257"/>
        <v>0</v>
      </c>
      <c r="M759" s="270">
        <f t="shared" si="251"/>
      </c>
      <c r="N759" s="271"/>
      <c r="O759" s="493"/>
      <c r="P759" s="281"/>
      <c r="Q759" s="351">
        <f t="shared" si="258"/>
        <v>0</v>
      </c>
      <c r="R759" s="494">
        <f t="shared" si="253"/>
        <v>0</v>
      </c>
      <c r="S759" s="271"/>
      <c r="T759" s="352"/>
      <c r="U759" s="357"/>
      <c r="V759" s="357"/>
      <c r="W759" s="357"/>
      <c r="X759" s="357"/>
      <c r="Y759" s="357"/>
      <c r="Z759" s="495"/>
      <c r="AA759" s="349">
        <f t="shared" si="252"/>
        <v>0</v>
      </c>
    </row>
    <row r="760" spans="1:27" ht="18.75" thickBot="1">
      <c r="A760" s="289">
        <v>35</v>
      </c>
      <c r="B760" s="143">
        <v>800</v>
      </c>
      <c r="C760" s="875" t="s">
        <v>555</v>
      </c>
      <c r="D760" s="875"/>
      <c r="E760" s="539">
        <f t="shared" si="256"/>
        <v>0</v>
      </c>
      <c r="F760" s="528"/>
      <c r="G760" s="285"/>
      <c r="H760" s="285"/>
      <c r="I760" s="528"/>
      <c r="J760" s="285"/>
      <c r="K760" s="285"/>
      <c r="L760" s="571">
        <f t="shared" si="257"/>
        <v>0</v>
      </c>
      <c r="M760" s="270">
        <f t="shared" si="251"/>
      </c>
      <c r="N760" s="271"/>
      <c r="O760" s="500"/>
      <c r="P760" s="283"/>
      <c r="Q760" s="351">
        <f t="shared" si="258"/>
        <v>0</v>
      </c>
      <c r="R760" s="494">
        <f t="shared" si="253"/>
        <v>0</v>
      </c>
      <c r="S760" s="271"/>
      <c r="T760" s="356"/>
      <c r="U760" s="367"/>
      <c r="V760" s="357"/>
      <c r="W760" s="357"/>
      <c r="X760" s="367"/>
      <c r="Y760" s="357"/>
      <c r="Z760" s="495"/>
      <c r="AA760" s="349">
        <f t="shared" si="252"/>
        <v>0</v>
      </c>
    </row>
    <row r="761" spans="1:27" ht="18.75" thickBot="1">
      <c r="A761" s="290">
        <v>40</v>
      </c>
      <c r="B761" s="143">
        <v>1000</v>
      </c>
      <c r="C761" s="854" t="s">
        <v>1401</v>
      </c>
      <c r="D761" s="854"/>
      <c r="E761" s="540">
        <f aca="true" t="shared" si="259" ref="E761:L761">SUM(E762:E778)</f>
        <v>0</v>
      </c>
      <c r="F761" s="353">
        <f t="shared" si="259"/>
        <v>0</v>
      </c>
      <c r="G761" s="279">
        <f t="shared" si="259"/>
        <v>0</v>
      </c>
      <c r="H761" s="279">
        <f>SUM(H762:H778)</f>
        <v>0</v>
      </c>
      <c r="I761" s="353">
        <f t="shared" si="259"/>
        <v>53</v>
      </c>
      <c r="J761" s="279">
        <f t="shared" si="259"/>
        <v>0</v>
      </c>
      <c r="K761" s="279">
        <f t="shared" si="259"/>
        <v>0</v>
      </c>
      <c r="L761" s="279">
        <f t="shared" si="259"/>
        <v>53</v>
      </c>
      <c r="M761" s="270">
        <f t="shared" si="251"/>
        <v>1</v>
      </c>
      <c r="N761" s="271"/>
      <c r="O761" s="354">
        <f>SUM(O762:O778)</f>
        <v>0</v>
      </c>
      <c r="P761" s="355">
        <f>SUM(P762:P778)</f>
        <v>0</v>
      </c>
      <c r="Q761" s="496">
        <f>SUM(Q762:Q778)</f>
        <v>53</v>
      </c>
      <c r="R761" s="497">
        <f>SUM(R762:R778)</f>
        <v>-53</v>
      </c>
      <c r="S761" s="271"/>
      <c r="T761" s="354">
        <f aca="true" t="shared" si="260" ref="T761:Z761">SUM(T762:T778)</f>
        <v>0</v>
      </c>
      <c r="U761" s="355">
        <f t="shared" si="260"/>
        <v>0</v>
      </c>
      <c r="V761" s="355">
        <f t="shared" si="260"/>
        <v>0</v>
      </c>
      <c r="W761" s="355">
        <f t="shared" si="260"/>
        <v>0</v>
      </c>
      <c r="X761" s="355">
        <f t="shared" si="260"/>
        <v>0</v>
      </c>
      <c r="Y761" s="355">
        <f t="shared" si="260"/>
        <v>0</v>
      </c>
      <c r="Z761" s="497">
        <f t="shared" si="260"/>
        <v>0</v>
      </c>
      <c r="AA761" s="349">
        <f t="shared" si="252"/>
        <v>0</v>
      </c>
    </row>
    <row r="762" spans="1:27" ht="18.75" thickBot="1">
      <c r="A762" s="290">
        <v>45</v>
      </c>
      <c r="B762" s="139"/>
      <c r="C762" s="148">
        <v>1011</v>
      </c>
      <c r="D762" s="172" t="s">
        <v>1402</v>
      </c>
      <c r="E762" s="539">
        <f aca="true" t="shared" si="261" ref="E762:E778">F762+G762+H762</f>
        <v>0</v>
      </c>
      <c r="F762" s="526"/>
      <c r="G762" s="272"/>
      <c r="H762" s="272"/>
      <c r="I762" s="526"/>
      <c r="J762" s="272"/>
      <c r="K762" s="272"/>
      <c r="L762" s="571">
        <f aca="true" t="shared" si="262" ref="L762:L778">I762+J762+K762</f>
        <v>0</v>
      </c>
      <c r="M762" s="270">
        <f t="shared" si="251"/>
      </c>
      <c r="N762" s="271"/>
      <c r="O762" s="493"/>
      <c r="P762" s="281"/>
      <c r="Q762" s="351">
        <f aca="true" t="shared" si="263" ref="Q762:Q778">L762</f>
        <v>0</v>
      </c>
      <c r="R762" s="494">
        <f t="shared" si="253"/>
        <v>0</v>
      </c>
      <c r="S762" s="271"/>
      <c r="T762" s="493"/>
      <c r="U762" s="281"/>
      <c r="V762" s="501">
        <f aca="true" t="shared" si="264" ref="V762:V769">+IF(+(O762+P762)&gt;=L762,+P762,+(+L762-O762))</f>
        <v>0</v>
      </c>
      <c r="W762" s="351">
        <f>T762+U762-V762</f>
        <v>0</v>
      </c>
      <c r="X762" s="281"/>
      <c r="Y762" s="281"/>
      <c r="Z762" s="282"/>
      <c r="AA762" s="349">
        <f t="shared" si="252"/>
        <v>0</v>
      </c>
    </row>
    <row r="763" spans="1:27" ht="18.75" thickBot="1">
      <c r="A763" s="290">
        <v>50</v>
      </c>
      <c r="B763" s="139"/>
      <c r="C763" s="140">
        <v>1012</v>
      </c>
      <c r="D763" s="149" t="s">
        <v>1403</v>
      </c>
      <c r="E763" s="539">
        <f t="shared" si="261"/>
        <v>0</v>
      </c>
      <c r="F763" s="526"/>
      <c r="G763" s="272"/>
      <c r="H763" s="272"/>
      <c r="I763" s="526"/>
      <c r="J763" s="272"/>
      <c r="K763" s="272"/>
      <c r="L763" s="571">
        <f t="shared" si="262"/>
        <v>0</v>
      </c>
      <c r="M763" s="270">
        <f t="shared" si="251"/>
      </c>
      <c r="N763" s="271"/>
      <c r="O763" s="493"/>
      <c r="P763" s="281"/>
      <c r="Q763" s="351">
        <f t="shared" si="263"/>
        <v>0</v>
      </c>
      <c r="R763" s="494">
        <f t="shared" si="253"/>
        <v>0</v>
      </c>
      <c r="S763" s="271"/>
      <c r="T763" s="493"/>
      <c r="U763" s="281"/>
      <c r="V763" s="501">
        <f t="shared" si="264"/>
        <v>0</v>
      </c>
      <c r="W763" s="351">
        <f aca="true" t="shared" si="265" ref="W763:W769">T763+U763-V763</f>
        <v>0</v>
      </c>
      <c r="X763" s="281"/>
      <c r="Y763" s="281"/>
      <c r="Z763" s="282"/>
      <c r="AA763" s="349">
        <f t="shared" si="252"/>
        <v>0</v>
      </c>
    </row>
    <row r="764" spans="1:27" ht="18.75" thickBot="1">
      <c r="A764" s="290">
        <v>55</v>
      </c>
      <c r="B764" s="139"/>
      <c r="C764" s="140">
        <v>1013</v>
      </c>
      <c r="D764" s="149" t="s">
        <v>1404</v>
      </c>
      <c r="E764" s="539">
        <f t="shared" si="261"/>
        <v>0</v>
      </c>
      <c r="F764" s="526"/>
      <c r="G764" s="272"/>
      <c r="H764" s="272"/>
      <c r="I764" s="526"/>
      <c r="J764" s="272"/>
      <c r="K764" s="272"/>
      <c r="L764" s="571">
        <f t="shared" si="262"/>
        <v>0</v>
      </c>
      <c r="M764" s="270">
        <f t="shared" si="251"/>
      </c>
      <c r="N764" s="271"/>
      <c r="O764" s="493"/>
      <c r="P764" s="281"/>
      <c r="Q764" s="351">
        <f t="shared" si="263"/>
        <v>0</v>
      </c>
      <c r="R764" s="494">
        <f t="shared" si="253"/>
        <v>0</v>
      </c>
      <c r="S764" s="271"/>
      <c r="T764" s="493"/>
      <c r="U764" s="281"/>
      <c r="V764" s="501">
        <f t="shared" si="264"/>
        <v>0</v>
      </c>
      <c r="W764" s="351">
        <f t="shared" si="265"/>
        <v>0</v>
      </c>
      <c r="X764" s="281"/>
      <c r="Y764" s="281"/>
      <c r="Z764" s="282"/>
      <c r="AA764" s="349">
        <f t="shared" si="252"/>
        <v>0</v>
      </c>
    </row>
    <row r="765" spans="1:27" ht="36" customHeight="1" thickBot="1">
      <c r="A765" s="290">
        <v>60</v>
      </c>
      <c r="B765" s="139"/>
      <c r="C765" s="140">
        <v>1014</v>
      </c>
      <c r="D765" s="149" t="s">
        <v>1405</v>
      </c>
      <c r="E765" s="539">
        <f t="shared" si="261"/>
        <v>0</v>
      </c>
      <c r="F765" s="526"/>
      <c r="G765" s="272"/>
      <c r="H765" s="272"/>
      <c r="I765" s="526"/>
      <c r="J765" s="272"/>
      <c r="K765" s="272"/>
      <c r="L765" s="571">
        <f t="shared" si="262"/>
        <v>0</v>
      </c>
      <c r="M765" s="270">
        <f t="shared" si="251"/>
      </c>
      <c r="N765" s="271"/>
      <c r="O765" s="493"/>
      <c r="P765" s="281"/>
      <c r="Q765" s="351">
        <f t="shared" si="263"/>
        <v>0</v>
      </c>
      <c r="R765" s="494">
        <f t="shared" si="253"/>
        <v>0</v>
      </c>
      <c r="S765" s="271"/>
      <c r="T765" s="493"/>
      <c r="U765" s="281"/>
      <c r="V765" s="501">
        <f t="shared" si="264"/>
        <v>0</v>
      </c>
      <c r="W765" s="351">
        <f t="shared" si="265"/>
        <v>0</v>
      </c>
      <c r="X765" s="281"/>
      <c r="Y765" s="281"/>
      <c r="Z765" s="282"/>
      <c r="AA765" s="349">
        <f t="shared" si="252"/>
        <v>0</v>
      </c>
    </row>
    <row r="766" spans="1:27" ht="18.75" thickBot="1">
      <c r="A766" s="289">
        <v>65</v>
      </c>
      <c r="B766" s="139"/>
      <c r="C766" s="140">
        <v>1015</v>
      </c>
      <c r="D766" s="149" t="s">
        <v>1406</v>
      </c>
      <c r="E766" s="539">
        <f t="shared" si="261"/>
        <v>0</v>
      </c>
      <c r="F766" s="526"/>
      <c r="G766" s="272"/>
      <c r="H766" s="272"/>
      <c r="I766" s="526"/>
      <c r="J766" s="272"/>
      <c r="K766" s="272"/>
      <c r="L766" s="571">
        <f t="shared" si="262"/>
        <v>0</v>
      </c>
      <c r="M766" s="270">
        <f t="shared" si="251"/>
      </c>
      <c r="N766" s="271"/>
      <c r="O766" s="493"/>
      <c r="P766" s="281"/>
      <c r="Q766" s="351">
        <f t="shared" si="263"/>
        <v>0</v>
      </c>
      <c r="R766" s="494">
        <f t="shared" si="253"/>
        <v>0</v>
      </c>
      <c r="S766" s="271"/>
      <c r="T766" s="493"/>
      <c r="U766" s="281"/>
      <c r="V766" s="501">
        <f t="shared" si="264"/>
        <v>0</v>
      </c>
      <c r="W766" s="351">
        <f t="shared" si="265"/>
        <v>0</v>
      </c>
      <c r="X766" s="281"/>
      <c r="Y766" s="281"/>
      <c r="Z766" s="282"/>
      <c r="AA766" s="349">
        <f t="shared" si="252"/>
        <v>0</v>
      </c>
    </row>
    <row r="767" spans="1:27" ht="18.75" thickBot="1">
      <c r="A767" s="290">
        <v>70</v>
      </c>
      <c r="B767" s="139"/>
      <c r="C767" s="140">
        <v>1016</v>
      </c>
      <c r="D767" s="149" t="s">
        <v>1407</v>
      </c>
      <c r="E767" s="539">
        <f t="shared" si="261"/>
        <v>0</v>
      </c>
      <c r="F767" s="526"/>
      <c r="G767" s="272"/>
      <c r="H767" s="272"/>
      <c r="I767" s="526"/>
      <c r="J767" s="272"/>
      <c r="K767" s="272"/>
      <c r="L767" s="571">
        <f t="shared" si="262"/>
        <v>0</v>
      </c>
      <c r="M767" s="270">
        <f t="shared" si="251"/>
      </c>
      <c r="N767" s="271"/>
      <c r="O767" s="493"/>
      <c r="P767" s="281"/>
      <c r="Q767" s="351">
        <f t="shared" si="263"/>
        <v>0</v>
      </c>
      <c r="R767" s="494">
        <f t="shared" si="253"/>
        <v>0</v>
      </c>
      <c r="S767" s="271"/>
      <c r="T767" s="493"/>
      <c r="U767" s="281"/>
      <c r="V767" s="501">
        <f t="shared" si="264"/>
        <v>0</v>
      </c>
      <c r="W767" s="351">
        <f t="shared" si="265"/>
        <v>0</v>
      </c>
      <c r="X767" s="281"/>
      <c r="Y767" s="281"/>
      <c r="Z767" s="282"/>
      <c r="AA767" s="349">
        <f t="shared" si="252"/>
        <v>0</v>
      </c>
    </row>
    <row r="768" spans="1:27" ht="18.75" thickBot="1">
      <c r="A768" s="290">
        <v>75</v>
      </c>
      <c r="B768" s="144"/>
      <c r="C768" s="173">
        <v>1020</v>
      </c>
      <c r="D768" s="174" t="s">
        <v>1408</v>
      </c>
      <c r="E768" s="539">
        <f t="shared" si="261"/>
        <v>0</v>
      </c>
      <c r="F768" s="526"/>
      <c r="G768" s="272"/>
      <c r="H768" s="272"/>
      <c r="I768" s="526"/>
      <c r="J768" s="272"/>
      <c r="K768" s="272"/>
      <c r="L768" s="571">
        <f t="shared" si="262"/>
        <v>0</v>
      </c>
      <c r="M768" s="270">
        <f t="shared" si="251"/>
      </c>
      <c r="N768" s="271"/>
      <c r="O768" s="493"/>
      <c r="P768" s="281"/>
      <c r="Q768" s="351">
        <f t="shared" si="263"/>
        <v>0</v>
      </c>
      <c r="R768" s="494">
        <f t="shared" si="253"/>
        <v>0</v>
      </c>
      <c r="S768" s="271"/>
      <c r="T768" s="493"/>
      <c r="U768" s="281"/>
      <c r="V768" s="501">
        <f t="shared" si="264"/>
        <v>0</v>
      </c>
      <c r="W768" s="351">
        <f t="shared" si="265"/>
        <v>0</v>
      </c>
      <c r="X768" s="281"/>
      <c r="Y768" s="281"/>
      <c r="Z768" s="282"/>
      <c r="AA768" s="349">
        <f t="shared" si="252"/>
        <v>0</v>
      </c>
    </row>
    <row r="769" spans="1:27" ht="18.75" thickBot="1">
      <c r="A769" s="290">
        <v>80</v>
      </c>
      <c r="B769" s="139"/>
      <c r="C769" s="140">
        <v>1030</v>
      </c>
      <c r="D769" s="149" t="s">
        <v>1409</v>
      </c>
      <c r="E769" s="539">
        <f t="shared" si="261"/>
        <v>0</v>
      </c>
      <c r="F769" s="526"/>
      <c r="G769" s="272"/>
      <c r="H769" s="272"/>
      <c r="I769" s="526"/>
      <c r="J769" s="272"/>
      <c r="K769" s="272"/>
      <c r="L769" s="571">
        <f t="shared" si="262"/>
        <v>0</v>
      </c>
      <c r="M769" s="270">
        <f t="shared" si="251"/>
      </c>
      <c r="N769" s="271"/>
      <c r="O769" s="493"/>
      <c r="P769" s="281"/>
      <c r="Q769" s="351">
        <f t="shared" si="263"/>
        <v>0</v>
      </c>
      <c r="R769" s="494">
        <f t="shared" si="253"/>
        <v>0</v>
      </c>
      <c r="S769" s="271"/>
      <c r="T769" s="493"/>
      <c r="U769" s="281"/>
      <c r="V769" s="501">
        <f t="shared" si="264"/>
        <v>0</v>
      </c>
      <c r="W769" s="351">
        <f t="shared" si="265"/>
        <v>0</v>
      </c>
      <c r="X769" s="281"/>
      <c r="Y769" s="281"/>
      <c r="Z769" s="282"/>
      <c r="AA769" s="349">
        <f t="shared" si="252"/>
        <v>0</v>
      </c>
    </row>
    <row r="770" spans="1:27" ht="18.75" thickBot="1">
      <c r="A770" s="290">
        <v>85</v>
      </c>
      <c r="B770" s="139"/>
      <c r="C770" s="173">
        <v>1051</v>
      </c>
      <c r="D770" s="176" t="s">
        <v>1410</v>
      </c>
      <c r="E770" s="539">
        <f t="shared" si="261"/>
        <v>0</v>
      </c>
      <c r="F770" s="526">
        <v>0</v>
      </c>
      <c r="G770" s="272">
        <v>0</v>
      </c>
      <c r="H770" s="272">
        <v>0</v>
      </c>
      <c r="I770" s="526">
        <v>53</v>
      </c>
      <c r="J770" s="272">
        <v>0</v>
      </c>
      <c r="K770" s="272">
        <v>0</v>
      </c>
      <c r="L770" s="571">
        <f t="shared" si="262"/>
        <v>53</v>
      </c>
      <c r="M770" s="270">
        <f t="shared" si="251"/>
        <v>1</v>
      </c>
      <c r="N770" s="271"/>
      <c r="O770" s="493"/>
      <c r="P770" s="281"/>
      <c r="Q770" s="351">
        <f t="shared" si="263"/>
        <v>53</v>
      </c>
      <c r="R770" s="494">
        <f t="shared" si="253"/>
        <v>-53</v>
      </c>
      <c r="S770" s="271"/>
      <c r="T770" s="352"/>
      <c r="U770" s="357"/>
      <c r="V770" s="357"/>
      <c r="W770" s="357"/>
      <c r="X770" s="357"/>
      <c r="Y770" s="357"/>
      <c r="Z770" s="495"/>
      <c r="AA770" s="349">
        <f t="shared" si="252"/>
        <v>0</v>
      </c>
    </row>
    <row r="771" spans="1:27" ht="18.75" thickBot="1">
      <c r="A771" s="290">
        <v>90</v>
      </c>
      <c r="B771" s="139"/>
      <c r="C771" s="140">
        <v>1052</v>
      </c>
      <c r="D771" s="149" t="s">
        <v>1411</v>
      </c>
      <c r="E771" s="539">
        <f t="shared" si="261"/>
        <v>0</v>
      </c>
      <c r="F771" s="526"/>
      <c r="G771" s="272"/>
      <c r="H771" s="272"/>
      <c r="I771" s="526"/>
      <c r="J771" s="272"/>
      <c r="K771" s="272"/>
      <c r="L771" s="571">
        <f t="shared" si="262"/>
        <v>0</v>
      </c>
      <c r="M771" s="270">
        <f t="shared" si="251"/>
      </c>
      <c r="N771" s="271"/>
      <c r="O771" s="493"/>
      <c r="P771" s="281"/>
      <c r="Q771" s="351">
        <f t="shared" si="263"/>
        <v>0</v>
      </c>
      <c r="R771" s="494">
        <f t="shared" si="253"/>
        <v>0</v>
      </c>
      <c r="S771" s="271"/>
      <c r="T771" s="352"/>
      <c r="U771" s="357"/>
      <c r="V771" s="357"/>
      <c r="W771" s="357"/>
      <c r="X771" s="357"/>
      <c r="Y771" s="357"/>
      <c r="Z771" s="495"/>
      <c r="AA771" s="349">
        <f t="shared" si="252"/>
        <v>0</v>
      </c>
    </row>
    <row r="772" spans="1:27" ht="32.25" thickBot="1">
      <c r="A772" s="289">
        <v>115</v>
      </c>
      <c r="B772" s="139"/>
      <c r="C772" s="177">
        <v>1053</v>
      </c>
      <c r="D772" s="178" t="s">
        <v>1412</v>
      </c>
      <c r="E772" s="539">
        <f t="shared" si="261"/>
        <v>0</v>
      </c>
      <c r="F772" s="526"/>
      <c r="G772" s="272"/>
      <c r="H772" s="272"/>
      <c r="I772" s="526"/>
      <c r="J772" s="272"/>
      <c r="K772" s="272"/>
      <c r="L772" s="571">
        <f t="shared" si="262"/>
        <v>0</v>
      </c>
      <c r="M772" s="270">
        <f t="shared" si="251"/>
      </c>
      <c r="N772" s="271"/>
      <c r="O772" s="493"/>
      <c r="P772" s="281"/>
      <c r="Q772" s="351">
        <f t="shared" si="263"/>
        <v>0</v>
      </c>
      <c r="R772" s="494">
        <f t="shared" si="253"/>
        <v>0</v>
      </c>
      <c r="S772" s="271"/>
      <c r="T772" s="352"/>
      <c r="U772" s="357"/>
      <c r="V772" s="357"/>
      <c r="W772" s="357"/>
      <c r="X772" s="357"/>
      <c r="Y772" s="357"/>
      <c r="Z772" s="495"/>
      <c r="AA772" s="349">
        <f t="shared" si="252"/>
        <v>0</v>
      </c>
    </row>
    <row r="773" spans="1:27" ht="18.75" thickBot="1">
      <c r="A773" s="289">
        <v>125</v>
      </c>
      <c r="B773" s="139"/>
      <c r="C773" s="140">
        <v>1062</v>
      </c>
      <c r="D773" s="142" t="s">
        <v>1413</v>
      </c>
      <c r="E773" s="539">
        <f t="shared" si="261"/>
        <v>0</v>
      </c>
      <c r="F773" s="526"/>
      <c r="G773" s="272"/>
      <c r="H773" s="272"/>
      <c r="I773" s="526"/>
      <c r="J773" s="272"/>
      <c r="K773" s="272"/>
      <c r="L773" s="571">
        <f t="shared" si="262"/>
        <v>0</v>
      </c>
      <c r="M773" s="270">
        <f t="shared" si="251"/>
      </c>
      <c r="N773" s="271"/>
      <c r="O773" s="493"/>
      <c r="P773" s="281"/>
      <c r="Q773" s="351">
        <f t="shared" si="263"/>
        <v>0</v>
      </c>
      <c r="R773" s="494">
        <f t="shared" si="253"/>
        <v>0</v>
      </c>
      <c r="S773" s="271"/>
      <c r="T773" s="493"/>
      <c r="U773" s="281"/>
      <c r="V773" s="501">
        <f>+IF(+(O773+P773)&gt;=L773,+P773,+(+L773-O773))</f>
        <v>0</v>
      </c>
      <c r="W773" s="351">
        <f>T773+U773-V773</f>
        <v>0</v>
      </c>
      <c r="X773" s="281"/>
      <c r="Y773" s="281"/>
      <c r="Z773" s="282"/>
      <c r="AA773" s="349">
        <f t="shared" si="252"/>
        <v>0</v>
      </c>
    </row>
    <row r="774" spans="1:27" ht="18.75" thickBot="1">
      <c r="A774" s="290">
        <v>130</v>
      </c>
      <c r="B774" s="139"/>
      <c r="C774" s="140">
        <v>1063</v>
      </c>
      <c r="D774" s="142" t="s">
        <v>1414</v>
      </c>
      <c r="E774" s="539">
        <f t="shared" si="261"/>
        <v>0</v>
      </c>
      <c r="F774" s="526"/>
      <c r="G774" s="272"/>
      <c r="H774" s="272"/>
      <c r="I774" s="526"/>
      <c r="J774" s="272"/>
      <c r="K774" s="272"/>
      <c r="L774" s="571">
        <f t="shared" si="262"/>
        <v>0</v>
      </c>
      <c r="M774" s="270">
        <f t="shared" si="251"/>
      </c>
      <c r="N774" s="271"/>
      <c r="O774" s="493"/>
      <c r="P774" s="281"/>
      <c r="Q774" s="351">
        <f t="shared" si="263"/>
        <v>0</v>
      </c>
      <c r="R774" s="494">
        <f t="shared" si="253"/>
        <v>0</v>
      </c>
      <c r="S774" s="271"/>
      <c r="T774" s="352"/>
      <c r="U774" s="357"/>
      <c r="V774" s="357"/>
      <c r="W774" s="357"/>
      <c r="X774" s="357"/>
      <c r="Y774" s="357"/>
      <c r="Z774" s="495"/>
      <c r="AA774" s="349">
        <f t="shared" si="252"/>
        <v>0</v>
      </c>
    </row>
    <row r="775" spans="1:27" ht="18.75" thickBot="1">
      <c r="A775" s="290">
        <v>135</v>
      </c>
      <c r="B775" s="139"/>
      <c r="C775" s="177">
        <v>1069</v>
      </c>
      <c r="D775" s="179" t="s">
        <v>1415</v>
      </c>
      <c r="E775" s="539">
        <f t="shared" si="261"/>
        <v>0</v>
      </c>
      <c r="F775" s="526"/>
      <c r="G775" s="272"/>
      <c r="H775" s="272"/>
      <c r="I775" s="526"/>
      <c r="J775" s="272"/>
      <c r="K775" s="272"/>
      <c r="L775" s="571">
        <f t="shared" si="262"/>
        <v>0</v>
      </c>
      <c r="M775" s="270">
        <f t="shared" si="251"/>
      </c>
      <c r="N775" s="271"/>
      <c r="O775" s="493"/>
      <c r="P775" s="281"/>
      <c r="Q775" s="351">
        <f t="shared" si="263"/>
        <v>0</v>
      </c>
      <c r="R775" s="494">
        <f t="shared" si="253"/>
        <v>0</v>
      </c>
      <c r="S775" s="271"/>
      <c r="T775" s="493"/>
      <c r="U775" s="281"/>
      <c r="V775" s="501">
        <f>+IF(+(O775+P775)&gt;=L775,+P775,+(+L775-O775))</f>
        <v>0</v>
      </c>
      <c r="W775" s="351">
        <f>T775+U775-V775</f>
        <v>0</v>
      </c>
      <c r="X775" s="281"/>
      <c r="Y775" s="281"/>
      <c r="Z775" s="282"/>
      <c r="AA775" s="349">
        <f t="shared" si="252"/>
        <v>0</v>
      </c>
    </row>
    <row r="776" spans="1:27" ht="30.75" thickBot="1">
      <c r="A776" s="290">
        <v>140</v>
      </c>
      <c r="B776" s="144"/>
      <c r="C776" s="140">
        <v>1091</v>
      </c>
      <c r="D776" s="149" t="s">
        <v>1416</v>
      </c>
      <c r="E776" s="539">
        <f t="shared" si="261"/>
        <v>0</v>
      </c>
      <c r="F776" s="526"/>
      <c r="G776" s="272"/>
      <c r="H776" s="272"/>
      <c r="I776" s="526"/>
      <c r="J776" s="272"/>
      <c r="K776" s="272"/>
      <c r="L776" s="571">
        <f t="shared" si="262"/>
        <v>0</v>
      </c>
      <c r="M776" s="270">
        <f t="shared" si="251"/>
      </c>
      <c r="N776" s="271"/>
      <c r="O776" s="493"/>
      <c r="P776" s="281"/>
      <c r="Q776" s="351">
        <f t="shared" si="263"/>
        <v>0</v>
      </c>
      <c r="R776" s="494">
        <f t="shared" si="253"/>
        <v>0</v>
      </c>
      <c r="S776" s="271"/>
      <c r="T776" s="493"/>
      <c r="U776" s="281"/>
      <c r="V776" s="501">
        <f>+IF(+(O776+P776)&gt;=L776,+P776,+(+L776-O776))</f>
        <v>0</v>
      </c>
      <c r="W776" s="351">
        <f>T776+U776-V776</f>
        <v>0</v>
      </c>
      <c r="X776" s="281"/>
      <c r="Y776" s="281"/>
      <c r="Z776" s="282"/>
      <c r="AA776" s="349">
        <f t="shared" si="252"/>
        <v>0</v>
      </c>
    </row>
    <row r="777" spans="1:27" ht="18.75" thickBot="1">
      <c r="A777" s="290">
        <v>145</v>
      </c>
      <c r="B777" s="139"/>
      <c r="C777" s="140">
        <v>1092</v>
      </c>
      <c r="D777" s="149" t="s">
        <v>1565</v>
      </c>
      <c r="E777" s="539">
        <f t="shared" si="261"/>
        <v>0</v>
      </c>
      <c r="F777" s="526"/>
      <c r="G777" s="272"/>
      <c r="H777" s="272"/>
      <c r="I777" s="526"/>
      <c r="J777" s="272"/>
      <c r="K777" s="272"/>
      <c r="L777" s="571">
        <f t="shared" si="262"/>
        <v>0</v>
      </c>
      <c r="M777" s="270">
        <f t="shared" si="251"/>
      </c>
      <c r="N777" s="271"/>
      <c r="O777" s="493"/>
      <c r="P777" s="281"/>
      <c r="Q777" s="351">
        <f t="shared" si="263"/>
        <v>0</v>
      </c>
      <c r="R777" s="494">
        <f t="shared" si="253"/>
        <v>0</v>
      </c>
      <c r="S777" s="271"/>
      <c r="T777" s="352"/>
      <c r="U777" s="357"/>
      <c r="V777" s="357"/>
      <c r="W777" s="357"/>
      <c r="X777" s="357"/>
      <c r="Y777" s="357"/>
      <c r="Z777" s="495"/>
      <c r="AA777" s="349">
        <f t="shared" si="252"/>
        <v>0</v>
      </c>
    </row>
    <row r="778" spans="1:27" ht="18.75" thickBot="1">
      <c r="A778" s="290">
        <v>150</v>
      </c>
      <c r="B778" s="139"/>
      <c r="C778" s="146">
        <v>1098</v>
      </c>
      <c r="D778" s="150" t="s">
        <v>1417</v>
      </c>
      <c r="E778" s="539">
        <f t="shared" si="261"/>
        <v>0</v>
      </c>
      <c r="F778" s="526"/>
      <c r="G778" s="272"/>
      <c r="H778" s="272"/>
      <c r="I778" s="526"/>
      <c r="J778" s="272"/>
      <c r="K778" s="272"/>
      <c r="L778" s="571">
        <f t="shared" si="262"/>
        <v>0</v>
      </c>
      <c r="M778" s="270">
        <f t="shared" si="251"/>
      </c>
      <c r="N778" s="271"/>
      <c r="O778" s="493"/>
      <c r="P778" s="281"/>
      <c r="Q778" s="351">
        <f t="shared" si="263"/>
        <v>0</v>
      </c>
      <c r="R778" s="494">
        <f t="shared" si="253"/>
        <v>0</v>
      </c>
      <c r="S778" s="271"/>
      <c r="T778" s="493"/>
      <c r="U778" s="281"/>
      <c r="V778" s="501">
        <f>+IF(+(O778+P778)&gt;=L778,+P778,+(+L778-O778))</f>
        <v>0</v>
      </c>
      <c r="W778" s="351">
        <f>T778+U778-V778</f>
        <v>0</v>
      </c>
      <c r="X778" s="281"/>
      <c r="Y778" s="281"/>
      <c r="Z778" s="282"/>
      <c r="AA778" s="349">
        <f t="shared" si="252"/>
        <v>0</v>
      </c>
    </row>
    <row r="779" spans="1:27" ht="18.75" thickBot="1">
      <c r="A779" s="290">
        <v>155</v>
      </c>
      <c r="B779" s="143">
        <v>1900</v>
      </c>
      <c r="C779" s="864" t="s">
        <v>1487</v>
      </c>
      <c r="D779" s="864"/>
      <c r="E779" s="540">
        <f aca="true" t="shared" si="266" ref="E779:L779">SUM(E780:E782)</f>
        <v>0</v>
      </c>
      <c r="F779" s="353">
        <f t="shared" si="266"/>
        <v>0</v>
      </c>
      <c r="G779" s="279">
        <f t="shared" si="266"/>
        <v>0</v>
      </c>
      <c r="H779" s="279">
        <f>SUM(H780:H782)</f>
        <v>0</v>
      </c>
      <c r="I779" s="353">
        <f t="shared" si="266"/>
        <v>0</v>
      </c>
      <c r="J779" s="279">
        <f t="shared" si="266"/>
        <v>0</v>
      </c>
      <c r="K779" s="279">
        <f t="shared" si="266"/>
        <v>0</v>
      </c>
      <c r="L779" s="279">
        <f t="shared" si="266"/>
        <v>0</v>
      </c>
      <c r="M779" s="270">
        <f t="shared" si="251"/>
      </c>
      <c r="N779" s="271"/>
      <c r="O779" s="354">
        <f>SUM(O780:O782)</f>
        <v>0</v>
      </c>
      <c r="P779" s="355">
        <f>SUM(P780:P782)</f>
        <v>0</v>
      </c>
      <c r="Q779" s="496">
        <f>SUM(Q780:Q782)</f>
        <v>0</v>
      </c>
      <c r="R779" s="497">
        <f>SUM(R780:R782)</f>
        <v>0</v>
      </c>
      <c r="S779" s="271"/>
      <c r="T779" s="356"/>
      <c r="U779" s="367"/>
      <c r="V779" s="367"/>
      <c r="W779" s="367"/>
      <c r="X779" s="367"/>
      <c r="Y779" s="367"/>
      <c r="Z779" s="498"/>
      <c r="AA779" s="349">
        <f>W779-X779-Y779-Z779</f>
        <v>0</v>
      </c>
    </row>
    <row r="780" spans="1:27" ht="18.75" thickBot="1">
      <c r="A780" s="290">
        <v>160</v>
      </c>
      <c r="B780" s="139"/>
      <c r="C780" s="148">
        <v>1901</v>
      </c>
      <c r="D780" s="141" t="s">
        <v>1488</v>
      </c>
      <c r="E780" s="539">
        <f>F780+G780+H780</f>
        <v>0</v>
      </c>
      <c r="F780" s="526"/>
      <c r="G780" s="272"/>
      <c r="H780" s="272"/>
      <c r="I780" s="526"/>
      <c r="J780" s="272"/>
      <c r="K780" s="272"/>
      <c r="L780" s="571">
        <f>I780+J780+K780</f>
        <v>0</v>
      </c>
      <c r="M780" s="270">
        <f t="shared" si="251"/>
      </c>
      <c r="N780" s="271"/>
      <c r="O780" s="493"/>
      <c r="P780" s="281"/>
      <c r="Q780" s="351">
        <f>L780</f>
        <v>0</v>
      </c>
      <c r="R780" s="494">
        <f>O780+P780-Q780</f>
        <v>0</v>
      </c>
      <c r="S780" s="271"/>
      <c r="T780" s="352"/>
      <c r="U780" s="357"/>
      <c r="V780" s="357"/>
      <c r="W780" s="357"/>
      <c r="X780" s="357"/>
      <c r="Y780" s="357"/>
      <c r="Z780" s="495"/>
      <c r="AA780" s="349">
        <f>W780-X780-Y780-Z780</f>
        <v>0</v>
      </c>
    </row>
    <row r="781" spans="1:27" ht="18.75" thickBot="1">
      <c r="A781" s="290">
        <v>165</v>
      </c>
      <c r="B781" s="139"/>
      <c r="C781" s="140">
        <v>1981</v>
      </c>
      <c r="D781" s="142" t="s">
        <v>1489</v>
      </c>
      <c r="E781" s="539">
        <f>F781+G781+H781</f>
        <v>0</v>
      </c>
      <c r="F781" s="526"/>
      <c r="G781" s="272"/>
      <c r="H781" s="272"/>
      <c r="I781" s="526"/>
      <c r="J781" s="272"/>
      <c r="K781" s="272"/>
      <c r="L781" s="571">
        <f>I781+J781+K781</f>
        <v>0</v>
      </c>
      <c r="M781" s="270">
        <f t="shared" si="251"/>
      </c>
      <c r="N781" s="271"/>
      <c r="O781" s="493"/>
      <c r="P781" s="281"/>
      <c r="Q781" s="351">
        <f>L781</f>
        <v>0</v>
      </c>
      <c r="R781" s="494">
        <f>O781+P781-Q781</f>
        <v>0</v>
      </c>
      <c r="S781" s="271"/>
      <c r="T781" s="352"/>
      <c r="U781" s="357"/>
      <c r="V781" s="357"/>
      <c r="W781" s="357"/>
      <c r="X781" s="357"/>
      <c r="Y781" s="357"/>
      <c r="Z781" s="495"/>
      <c r="AA781" s="349">
        <f>W781-X781-Y781-Z781</f>
        <v>0</v>
      </c>
    </row>
    <row r="782" spans="1:27" ht="18.75" thickBot="1">
      <c r="A782" s="290">
        <v>175</v>
      </c>
      <c r="B782" s="139"/>
      <c r="C782" s="146">
        <v>1991</v>
      </c>
      <c r="D782" s="145" t="s">
        <v>1490</v>
      </c>
      <c r="E782" s="539">
        <f>F782+G782+H782</f>
        <v>0</v>
      </c>
      <c r="F782" s="526"/>
      <c r="G782" s="272"/>
      <c r="H782" s="272"/>
      <c r="I782" s="526"/>
      <c r="J782" s="272"/>
      <c r="K782" s="272"/>
      <c r="L782" s="571">
        <f>I782+J782+K782</f>
        <v>0</v>
      </c>
      <c r="M782" s="270">
        <f t="shared" si="251"/>
      </c>
      <c r="N782" s="271"/>
      <c r="O782" s="493"/>
      <c r="P782" s="281"/>
      <c r="Q782" s="351">
        <f>L782</f>
        <v>0</v>
      </c>
      <c r="R782" s="494">
        <f>O782+P782-Q782</f>
        <v>0</v>
      </c>
      <c r="S782" s="271"/>
      <c r="T782" s="352"/>
      <c r="U782" s="357"/>
      <c r="V782" s="357"/>
      <c r="W782" s="357"/>
      <c r="X782" s="357"/>
      <c r="Y782" s="357"/>
      <c r="Z782" s="495"/>
      <c r="AA782" s="349">
        <f>W782-X782-Y782-Z782</f>
        <v>0</v>
      </c>
    </row>
    <row r="783" spans="1:27" ht="18.75" thickBot="1">
      <c r="A783" s="290">
        <v>180</v>
      </c>
      <c r="B783" s="143">
        <v>2100</v>
      </c>
      <c r="C783" s="864" t="s">
        <v>566</v>
      </c>
      <c r="D783" s="864"/>
      <c r="E783" s="540">
        <f aca="true" t="shared" si="267" ref="E783:L783">SUM(E784:E788)</f>
        <v>0</v>
      </c>
      <c r="F783" s="353">
        <f t="shared" si="267"/>
        <v>0</v>
      </c>
      <c r="G783" s="279">
        <f t="shared" si="267"/>
        <v>0</v>
      </c>
      <c r="H783" s="279">
        <f>SUM(H784:H788)</f>
        <v>0</v>
      </c>
      <c r="I783" s="353">
        <f t="shared" si="267"/>
        <v>0</v>
      </c>
      <c r="J783" s="279">
        <f t="shared" si="267"/>
        <v>0</v>
      </c>
      <c r="K783" s="279">
        <f t="shared" si="267"/>
        <v>0</v>
      </c>
      <c r="L783" s="279">
        <f t="shared" si="267"/>
        <v>0</v>
      </c>
      <c r="M783" s="270">
        <f t="shared" si="251"/>
      </c>
      <c r="N783" s="271"/>
      <c r="O783" s="354">
        <f>SUM(O784:O788)</f>
        <v>0</v>
      </c>
      <c r="P783" s="355">
        <f>SUM(P784:P788)</f>
        <v>0</v>
      </c>
      <c r="Q783" s="496">
        <f>SUM(Q784:Q788)</f>
        <v>0</v>
      </c>
      <c r="R783" s="497">
        <f>SUM(R784:R788)</f>
        <v>0</v>
      </c>
      <c r="S783" s="271"/>
      <c r="T783" s="356"/>
      <c r="U783" s="367"/>
      <c r="V783" s="367"/>
      <c r="W783" s="367"/>
      <c r="X783" s="367"/>
      <c r="Y783" s="367"/>
      <c r="Z783" s="498"/>
      <c r="AA783" s="349">
        <f t="shared" si="252"/>
        <v>0</v>
      </c>
    </row>
    <row r="784" spans="1:27" ht="18.75" thickBot="1">
      <c r="A784" s="290">
        <v>185</v>
      </c>
      <c r="B784" s="139"/>
      <c r="C784" s="148">
        <v>2110</v>
      </c>
      <c r="D784" s="151" t="s">
        <v>1418</v>
      </c>
      <c r="E784" s="539">
        <f>F784+G784+H784</f>
        <v>0</v>
      </c>
      <c r="F784" s="526"/>
      <c r="G784" s="272"/>
      <c r="H784" s="272"/>
      <c r="I784" s="526"/>
      <c r="J784" s="272"/>
      <c r="K784" s="272"/>
      <c r="L784" s="571">
        <f>I784+J784+K784</f>
        <v>0</v>
      </c>
      <c r="M784" s="270">
        <f t="shared" si="251"/>
      </c>
      <c r="N784" s="271"/>
      <c r="O784" s="493"/>
      <c r="P784" s="281"/>
      <c r="Q784" s="351">
        <f>L784</f>
        <v>0</v>
      </c>
      <c r="R784" s="494">
        <f t="shared" si="253"/>
        <v>0</v>
      </c>
      <c r="S784" s="271"/>
      <c r="T784" s="352"/>
      <c r="U784" s="357"/>
      <c r="V784" s="357"/>
      <c r="W784" s="357"/>
      <c r="X784" s="357"/>
      <c r="Y784" s="357"/>
      <c r="Z784" s="495"/>
      <c r="AA784" s="349">
        <f t="shared" si="252"/>
        <v>0</v>
      </c>
    </row>
    <row r="785" spans="1:27" ht="18.75" thickBot="1">
      <c r="A785" s="290">
        <v>190</v>
      </c>
      <c r="B785" s="180"/>
      <c r="C785" s="140">
        <v>2120</v>
      </c>
      <c r="D785" s="168" t="s">
        <v>1419</v>
      </c>
      <c r="E785" s="539">
        <f>F785+G785+H785</f>
        <v>0</v>
      </c>
      <c r="F785" s="526"/>
      <c r="G785" s="272"/>
      <c r="H785" s="272"/>
      <c r="I785" s="526"/>
      <c r="J785" s="272"/>
      <c r="K785" s="272"/>
      <c r="L785" s="571">
        <f>I785+J785+K785</f>
        <v>0</v>
      </c>
      <c r="M785" s="270">
        <f t="shared" si="251"/>
      </c>
      <c r="N785" s="271"/>
      <c r="O785" s="493"/>
      <c r="P785" s="281"/>
      <c r="Q785" s="351">
        <f>L785</f>
        <v>0</v>
      </c>
      <c r="R785" s="494">
        <f t="shared" si="253"/>
        <v>0</v>
      </c>
      <c r="S785" s="271"/>
      <c r="T785" s="352"/>
      <c r="U785" s="357"/>
      <c r="V785" s="357"/>
      <c r="W785" s="357"/>
      <c r="X785" s="357"/>
      <c r="Y785" s="357"/>
      <c r="Z785" s="495"/>
      <c r="AA785" s="349">
        <f t="shared" si="252"/>
        <v>0</v>
      </c>
    </row>
    <row r="786" spans="1:27" ht="18.75" thickBot="1">
      <c r="A786" s="290">
        <v>200</v>
      </c>
      <c r="B786" s="180"/>
      <c r="C786" s="140">
        <v>2125</v>
      </c>
      <c r="D786" s="162" t="s">
        <v>556</v>
      </c>
      <c r="E786" s="539">
        <f>F786+G786+H786</f>
        <v>0</v>
      </c>
      <c r="F786" s="526"/>
      <c r="G786" s="272"/>
      <c r="H786" s="272"/>
      <c r="I786" s="526"/>
      <c r="J786" s="272"/>
      <c r="K786" s="272"/>
      <c r="L786" s="571">
        <f>I786+J786+K786</f>
        <v>0</v>
      </c>
      <c r="M786" s="270">
        <f t="shared" si="251"/>
      </c>
      <c r="N786" s="271"/>
      <c r="O786" s="493"/>
      <c r="P786" s="281"/>
      <c r="Q786" s="351">
        <f>L786</f>
        <v>0</v>
      </c>
      <c r="R786" s="494">
        <f t="shared" si="253"/>
        <v>0</v>
      </c>
      <c r="S786" s="271"/>
      <c r="T786" s="352"/>
      <c r="U786" s="357"/>
      <c r="V786" s="357"/>
      <c r="W786" s="357"/>
      <c r="X786" s="357"/>
      <c r="Y786" s="357"/>
      <c r="Z786" s="495"/>
      <c r="AA786" s="349">
        <f t="shared" si="252"/>
        <v>0</v>
      </c>
    </row>
    <row r="787" spans="1:27" ht="18.75" thickBot="1">
      <c r="A787" s="290">
        <v>200</v>
      </c>
      <c r="B787" s="147"/>
      <c r="C787" s="140">
        <v>2140</v>
      </c>
      <c r="D787" s="168" t="s">
        <v>1421</v>
      </c>
      <c r="E787" s="539">
        <f>F787+G787+H787</f>
        <v>0</v>
      </c>
      <c r="F787" s="526"/>
      <c r="G787" s="272"/>
      <c r="H787" s="272"/>
      <c r="I787" s="526"/>
      <c r="J787" s="272"/>
      <c r="K787" s="272"/>
      <c r="L787" s="571">
        <f>I787+J787+K787</f>
        <v>0</v>
      </c>
      <c r="M787" s="270">
        <f t="shared" si="251"/>
      </c>
      <c r="N787" s="271"/>
      <c r="O787" s="493"/>
      <c r="P787" s="281"/>
      <c r="Q787" s="351">
        <f>L787</f>
        <v>0</v>
      </c>
      <c r="R787" s="494">
        <f t="shared" si="253"/>
        <v>0</v>
      </c>
      <c r="S787" s="271"/>
      <c r="T787" s="352"/>
      <c r="U787" s="357"/>
      <c r="V787" s="357"/>
      <c r="W787" s="357"/>
      <c r="X787" s="357"/>
      <c r="Y787" s="357"/>
      <c r="Z787" s="495"/>
      <c r="AA787" s="349">
        <f t="shared" si="252"/>
        <v>0</v>
      </c>
    </row>
    <row r="788" spans="1:27" ht="18.75" thickBot="1">
      <c r="A788" s="290">
        <v>205</v>
      </c>
      <c r="B788" s="139"/>
      <c r="C788" s="146">
        <v>2190</v>
      </c>
      <c r="D788" s="609" t="s">
        <v>1422</v>
      </c>
      <c r="E788" s="539">
        <f>F788+G788+H788</f>
        <v>0</v>
      </c>
      <c r="F788" s="526"/>
      <c r="G788" s="272"/>
      <c r="H788" s="272"/>
      <c r="I788" s="526"/>
      <c r="J788" s="272"/>
      <c r="K788" s="272"/>
      <c r="L788" s="571">
        <f>I788+J788+K788</f>
        <v>0</v>
      </c>
      <c r="M788" s="270">
        <f t="shared" si="251"/>
      </c>
      <c r="N788" s="271"/>
      <c r="O788" s="493"/>
      <c r="P788" s="281"/>
      <c r="Q788" s="351">
        <f>L788</f>
        <v>0</v>
      </c>
      <c r="R788" s="494">
        <f t="shared" si="253"/>
        <v>0</v>
      </c>
      <c r="S788" s="271"/>
      <c r="T788" s="352"/>
      <c r="U788" s="357"/>
      <c r="V788" s="357"/>
      <c r="W788" s="357"/>
      <c r="X788" s="357"/>
      <c r="Y788" s="357"/>
      <c r="Z788" s="495"/>
      <c r="AA788" s="349">
        <f t="shared" si="252"/>
        <v>0</v>
      </c>
    </row>
    <row r="789" spans="1:27" ht="18.75" thickBot="1">
      <c r="A789" s="290">
        <v>210</v>
      </c>
      <c r="B789" s="143">
        <v>2200</v>
      </c>
      <c r="C789" s="864" t="s">
        <v>1423</v>
      </c>
      <c r="D789" s="864"/>
      <c r="E789" s="540">
        <f aca="true" t="shared" si="268" ref="E789:L789">SUM(E790:E791)</f>
        <v>0</v>
      </c>
      <c r="F789" s="353">
        <f t="shared" si="268"/>
        <v>0</v>
      </c>
      <c r="G789" s="279">
        <f t="shared" si="268"/>
        <v>0</v>
      </c>
      <c r="H789" s="279">
        <f>SUM(H790:H791)</f>
        <v>0</v>
      </c>
      <c r="I789" s="353">
        <f t="shared" si="268"/>
        <v>0</v>
      </c>
      <c r="J789" s="279">
        <f t="shared" si="268"/>
        <v>0</v>
      </c>
      <c r="K789" s="279">
        <f t="shared" si="268"/>
        <v>0</v>
      </c>
      <c r="L789" s="279">
        <f t="shared" si="268"/>
        <v>0</v>
      </c>
      <c r="M789" s="270">
        <f t="shared" si="251"/>
      </c>
      <c r="N789" s="271"/>
      <c r="O789" s="354">
        <f>SUM(O790:O791)</f>
        <v>0</v>
      </c>
      <c r="P789" s="355">
        <f>SUM(P790:P791)</f>
        <v>0</v>
      </c>
      <c r="Q789" s="496">
        <f>SUM(Q790:Q791)</f>
        <v>0</v>
      </c>
      <c r="R789" s="497">
        <f>SUM(R790:R791)</f>
        <v>0</v>
      </c>
      <c r="S789" s="271"/>
      <c r="T789" s="356"/>
      <c r="U789" s="367"/>
      <c r="V789" s="367"/>
      <c r="W789" s="367"/>
      <c r="X789" s="367"/>
      <c r="Y789" s="367"/>
      <c r="Z789" s="498"/>
      <c r="AA789" s="349">
        <f t="shared" si="252"/>
        <v>0</v>
      </c>
    </row>
    <row r="790" spans="1:27" ht="18.75" thickBot="1">
      <c r="A790" s="290">
        <v>215</v>
      </c>
      <c r="B790" s="139"/>
      <c r="C790" s="140">
        <v>2221</v>
      </c>
      <c r="D790" s="142" t="s">
        <v>948</v>
      </c>
      <c r="E790" s="539">
        <f aca="true" t="shared" si="269" ref="E790:E795">F790+G790+H790</f>
        <v>0</v>
      </c>
      <c r="F790" s="526"/>
      <c r="G790" s="272"/>
      <c r="H790" s="272"/>
      <c r="I790" s="526"/>
      <c r="J790" s="272"/>
      <c r="K790" s="272"/>
      <c r="L790" s="571">
        <f aca="true" t="shared" si="270" ref="L790:L795">I790+J790+K790</f>
        <v>0</v>
      </c>
      <c r="M790" s="270">
        <f t="shared" si="251"/>
      </c>
      <c r="N790" s="271"/>
      <c r="O790" s="493"/>
      <c r="P790" s="281"/>
      <c r="Q790" s="351">
        <f aca="true" t="shared" si="271" ref="Q790:Q795">L790</f>
        <v>0</v>
      </c>
      <c r="R790" s="494">
        <f aca="true" t="shared" si="272" ref="R790:R795">O790+P790-Q790</f>
        <v>0</v>
      </c>
      <c r="S790" s="271"/>
      <c r="T790" s="352"/>
      <c r="U790" s="357"/>
      <c r="V790" s="357"/>
      <c r="W790" s="357"/>
      <c r="X790" s="357"/>
      <c r="Y790" s="357"/>
      <c r="Z790" s="495"/>
      <c r="AA790" s="349">
        <f t="shared" si="252"/>
        <v>0</v>
      </c>
    </row>
    <row r="791" spans="1:27" ht="18.75" thickBot="1">
      <c r="A791" s="289">
        <v>220</v>
      </c>
      <c r="B791" s="139"/>
      <c r="C791" s="146">
        <v>2224</v>
      </c>
      <c r="D791" s="145" t="s">
        <v>1424</v>
      </c>
      <c r="E791" s="539">
        <f t="shared" si="269"/>
        <v>0</v>
      </c>
      <c r="F791" s="526"/>
      <c r="G791" s="272"/>
      <c r="H791" s="272"/>
      <c r="I791" s="526"/>
      <c r="J791" s="272"/>
      <c r="K791" s="272"/>
      <c r="L791" s="571">
        <f t="shared" si="270"/>
        <v>0</v>
      </c>
      <c r="M791" s="270">
        <f t="shared" si="251"/>
      </c>
      <c r="N791" s="271"/>
      <c r="O791" s="493"/>
      <c r="P791" s="281"/>
      <c r="Q791" s="351">
        <f t="shared" si="271"/>
        <v>0</v>
      </c>
      <c r="R791" s="494">
        <f t="shared" si="272"/>
        <v>0</v>
      </c>
      <c r="S791" s="271"/>
      <c r="T791" s="352"/>
      <c r="U791" s="357"/>
      <c r="V791" s="357"/>
      <c r="W791" s="357"/>
      <c r="X791" s="357"/>
      <c r="Y791" s="357"/>
      <c r="Z791" s="495"/>
      <c r="AA791" s="349">
        <f t="shared" si="252"/>
        <v>0</v>
      </c>
    </row>
    <row r="792" spans="1:27" ht="18.75" thickBot="1">
      <c r="A792" s="290">
        <v>225</v>
      </c>
      <c r="B792" s="143">
        <v>2500</v>
      </c>
      <c r="C792" s="868" t="s">
        <v>1425</v>
      </c>
      <c r="D792" s="868"/>
      <c r="E792" s="539">
        <f t="shared" si="269"/>
        <v>0</v>
      </c>
      <c r="F792" s="528"/>
      <c r="G792" s="285"/>
      <c r="H792" s="285"/>
      <c r="I792" s="528"/>
      <c r="J792" s="285"/>
      <c r="K792" s="285"/>
      <c r="L792" s="571">
        <f t="shared" si="270"/>
        <v>0</v>
      </c>
      <c r="M792" s="270">
        <f t="shared" si="251"/>
      </c>
      <c r="N792" s="271"/>
      <c r="O792" s="500"/>
      <c r="P792" s="283"/>
      <c r="Q792" s="351">
        <f t="shared" si="271"/>
        <v>0</v>
      </c>
      <c r="R792" s="494">
        <f t="shared" si="272"/>
        <v>0</v>
      </c>
      <c r="S792" s="271"/>
      <c r="T792" s="356"/>
      <c r="U792" s="367"/>
      <c r="V792" s="357"/>
      <c r="W792" s="357"/>
      <c r="X792" s="367"/>
      <c r="Y792" s="357"/>
      <c r="Z792" s="495"/>
      <c r="AA792" s="349">
        <f t="shared" si="252"/>
        <v>0</v>
      </c>
    </row>
    <row r="793" spans="1:27" ht="18.75" thickBot="1">
      <c r="A793" s="290">
        <v>230</v>
      </c>
      <c r="B793" s="143">
        <v>2600</v>
      </c>
      <c r="C793" s="870" t="s">
        <v>1426</v>
      </c>
      <c r="D793" s="873"/>
      <c r="E793" s="539">
        <f t="shared" si="269"/>
        <v>0</v>
      </c>
      <c r="F793" s="528"/>
      <c r="G793" s="285"/>
      <c r="H793" s="285"/>
      <c r="I793" s="528"/>
      <c r="J793" s="285"/>
      <c r="K793" s="285"/>
      <c r="L793" s="571">
        <f t="shared" si="270"/>
        <v>0</v>
      </c>
      <c r="M793" s="270">
        <f t="shared" si="251"/>
      </c>
      <c r="N793" s="271"/>
      <c r="O793" s="500"/>
      <c r="P793" s="283"/>
      <c r="Q793" s="351">
        <f t="shared" si="271"/>
        <v>0</v>
      </c>
      <c r="R793" s="494">
        <f t="shared" si="272"/>
        <v>0</v>
      </c>
      <c r="S793" s="271"/>
      <c r="T793" s="356"/>
      <c r="U793" s="367"/>
      <c r="V793" s="357"/>
      <c r="W793" s="357"/>
      <c r="X793" s="367"/>
      <c r="Y793" s="357"/>
      <c r="Z793" s="495"/>
      <c r="AA793" s="349">
        <f t="shared" si="252"/>
        <v>0</v>
      </c>
    </row>
    <row r="794" spans="1:27" ht="18.75" thickBot="1">
      <c r="A794" s="290">
        <v>245</v>
      </c>
      <c r="B794" s="143">
        <v>2700</v>
      </c>
      <c r="C794" s="870" t="s">
        <v>1427</v>
      </c>
      <c r="D794" s="873"/>
      <c r="E794" s="539">
        <f t="shared" si="269"/>
        <v>0</v>
      </c>
      <c r="F794" s="528"/>
      <c r="G794" s="285"/>
      <c r="H794" s="285"/>
      <c r="I794" s="528"/>
      <c r="J794" s="285"/>
      <c r="K794" s="285"/>
      <c r="L794" s="571">
        <f t="shared" si="270"/>
        <v>0</v>
      </c>
      <c r="M794" s="270">
        <f t="shared" si="251"/>
      </c>
      <c r="N794" s="271"/>
      <c r="O794" s="500"/>
      <c r="P794" s="283"/>
      <c r="Q794" s="351">
        <f t="shared" si="271"/>
        <v>0</v>
      </c>
      <c r="R794" s="494">
        <f t="shared" si="272"/>
        <v>0</v>
      </c>
      <c r="S794" s="271"/>
      <c r="T794" s="356"/>
      <c r="U794" s="367"/>
      <c r="V794" s="357"/>
      <c r="W794" s="357"/>
      <c r="X794" s="367"/>
      <c r="Y794" s="357"/>
      <c r="Z794" s="495"/>
      <c r="AA794" s="349">
        <f t="shared" si="252"/>
        <v>0</v>
      </c>
    </row>
    <row r="795" spans="1:27" ht="18.75" thickBot="1">
      <c r="A795" s="289">
        <v>220</v>
      </c>
      <c r="B795" s="143">
        <v>2800</v>
      </c>
      <c r="C795" s="870" t="s">
        <v>1428</v>
      </c>
      <c r="D795" s="873"/>
      <c r="E795" s="539">
        <f t="shared" si="269"/>
        <v>0</v>
      </c>
      <c r="F795" s="528"/>
      <c r="G795" s="285"/>
      <c r="H795" s="285"/>
      <c r="I795" s="528"/>
      <c r="J795" s="285"/>
      <c r="K795" s="285"/>
      <c r="L795" s="571">
        <f t="shared" si="270"/>
        <v>0</v>
      </c>
      <c r="M795" s="270">
        <f t="shared" si="251"/>
      </c>
      <c r="N795" s="271"/>
      <c r="O795" s="500"/>
      <c r="P795" s="283"/>
      <c r="Q795" s="351">
        <f t="shared" si="271"/>
        <v>0</v>
      </c>
      <c r="R795" s="494">
        <f t="shared" si="272"/>
        <v>0</v>
      </c>
      <c r="S795" s="271"/>
      <c r="T795" s="356"/>
      <c r="U795" s="367"/>
      <c r="V795" s="357"/>
      <c r="W795" s="357"/>
      <c r="X795" s="367"/>
      <c r="Y795" s="357"/>
      <c r="Z795" s="495"/>
      <c r="AA795" s="349">
        <f t="shared" si="252"/>
        <v>0</v>
      </c>
    </row>
    <row r="796" spans="1:27" ht="18.75" thickBot="1">
      <c r="A796" s="290">
        <v>225</v>
      </c>
      <c r="B796" s="143">
        <v>2900</v>
      </c>
      <c r="C796" s="860" t="s">
        <v>1429</v>
      </c>
      <c r="D796" s="872"/>
      <c r="E796" s="540">
        <f aca="true" t="shared" si="273" ref="E796:L796">SUM(E797:E802)</f>
        <v>0</v>
      </c>
      <c r="F796" s="353">
        <f t="shared" si="273"/>
        <v>0</v>
      </c>
      <c r="G796" s="279">
        <f t="shared" si="273"/>
        <v>0</v>
      </c>
      <c r="H796" s="279">
        <f>SUM(H797:H802)</f>
        <v>0</v>
      </c>
      <c r="I796" s="353">
        <f t="shared" si="273"/>
        <v>0</v>
      </c>
      <c r="J796" s="279">
        <f t="shared" si="273"/>
        <v>0</v>
      </c>
      <c r="K796" s="279">
        <f t="shared" si="273"/>
        <v>0</v>
      </c>
      <c r="L796" s="279">
        <f t="shared" si="273"/>
        <v>0</v>
      </c>
      <c r="M796" s="270">
        <f t="shared" si="251"/>
      </c>
      <c r="N796" s="271"/>
      <c r="O796" s="354">
        <f>SUM(O797:O802)</f>
        <v>0</v>
      </c>
      <c r="P796" s="355">
        <f>SUM(P797:P802)</f>
        <v>0</v>
      </c>
      <c r="Q796" s="496">
        <f>SUM(Q797:Q802)</f>
        <v>0</v>
      </c>
      <c r="R796" s="497">
        <f>SUM(R797:R802)</f>
        <v>0</v>
      </c>
      <c r="S796" s="271"/>
      <c r="T796" s="356"/>
      <c r="U796" s="367"/>
      <c r="V796" s="367"/>
      <c r="W796" s="367"/>
      <c r="X796" s="367"/>
      <c r="Y796" s="367"/>
      <c r="Z796" s="498"/>
      <c r="AA796" s="349">
        <f t="shared" si="252"/>
        <v>0</v>
      </c>
    </row>
    <row r="797" spans="1:27" ht="18.75" thickBot="1">
      <c r="A797" s="290">
        <v>230</v>
      </c>
      <c r="B797" s="181"/>
      <c r="C797" s="148">
        <v>2920</v>
      </c>
      <c r="D797" s="360" t="s">
        <v>1430</v>
      </c>
      <c r="E797" s="539">
        <f aca="true" t="shared" si="274" ref="E797:E802">F797+G797+H797</f>
        <v>0</v>
      </c>
      <c r="F797" s="526"/>
      <c r="G797" s="272"/>
      <c r="H797" s="272"/>
      <c r="I797" s="526"/>
      <c r="J797" s="272"/>
      <c r="K797" s="272"/>
      <c r="L797" s="571">
        <f aca="true" t="shared" si="275" ref="L797:L802">I797+J797+K797</f>
        <v>0</v>
      </c>
      <c r="M797" s="270">
        <f t="shared" si="251"/>
      </c>
      <c r="N797" s="271"/>
      <c r="O797" s="493"/>
      <c r="P797" s="281"/>
      <c r="Q797" s="351">
        <f aca="true" t="shared" si="276" ref="Q797:Q802">L797</f>
        <v>0</v>
      </c>
      <c r="R797" s="494">
        <f aca="true" t="shared" si="277" ref="R797:R802">O797+P797-Q797</f>
        <v>0</v>
      </c>
      <c r="S797" s="271"/>
      <c r="T797" s="352"/>
      <c r="U797" s="357"/>
      <c r="V797" s="357"/>
      <c r="W797" s="357"/>
      <c r="X797" s="357"/>
      <c r="Y797" s="357"/>
      <c r="Z797" s="495"/>
      <c r="AA797" s="349">
        <f t="shared" si="252"/>
        <v>0</v>
      </c>
    </row>
    <row r="798" spans="1:27" ht="36" customHeight="1" thickBot="1">
      <c r="A798" s="290">
        <v>235</v>
      </c>
      <c r="B798" s="181"/>
      <c r="C798" s="177">
        <v>2969</v>
      </c>
      <c r="D798" s="361" t="s">
        <v>1431</v>
      </c>
      <c r="E798" s="539">
        <f t="shared" si="274"/>
        <v>0</v>
      </c>
      <c r="F798" s="526"/>
      <c r="G798" s="272"/>
      <c r="H798" s="272"/>
      <c r="I798" s="526"/>
      <c r="J798" s="272"/>
      <c r="K798" s="272"/>
      <c r="L798" s="571">
        <f t="shared" si="275"/>
        <v>0</v>
      </c>
      <c r="M798" s="270">
        <f t="shared" si="251"/>
      </c>
      <c r="N798" s="271"/>
      <c r="O798" s="493"/>
      <c r="P798" s="281"/>
      <c r="Q798" s="351">
        <f t="shared" si="276"/>
        <v>0</v>
      </c>
      <c r="R798" s="494">
        <f t="shared" si="277"/>
        <v>0</v>
      </c>
      <c r="S798" s="271"/>
      <c r="T798" s="352"/>
      <c r="U798" s="357"/>
      <c r="V798" s="357"/>
      <c r="W798" s="357"/>
      <c r="X798" s="357"/>
      <c r="Y798" s="357"/>
      <c r="Z798" s="495"/>
      <c r="AA798" s="349">
        <f t="shared" si="252"/>
        <v>0</v>
      </c>
    </row>
    <row r="799" spans="1:27" ht="32.25" thickBot="1">
      <c r="A799" s="290">
        <v>240</v>
      </c>
      <c r="B799" s="181"/>
      <c r="C799" s="177">
        <v>2970</v>
      </c>
      <c r="D799" s="361" t="s">
        <v>1432</v>
      </c>
      <c r="E799" s="539">
        <f t="shared" si="274"/>
        <v>0</v>
      </c>
      <c r="F799" s="526"/>
      <c r="G799" s="272"/>
      <c r="H799" s="272"/>
      <c r="I799" s="526"/>
      <c r="J799" s="272"/>
      <c r="K799" s="272"/>
      <c r="L799" s="571">
        <f t="shared" si="275"/>
        <v>0</v>
      </c>
      <c r="M799" s="270">
        <f t="shared" si="251"/>
      </c>
      <c r="N799" s="271"/>
      <c r="O799" s="493"/>
      <c r="P799" s="281"/>
      <c r="Q799" s="351">
        <f t="shared" si="276"/>
        <v>0</v>
      </c>
      <c r="R799" s="494">
        <f t="shared" si="277"/>
        <v>0</v>
      </c>
      <c r="S799" s="271"/>
      <c r="T799" s="352"/>
      <c r="U799" s="357"/>
      <c r="V799" s="357"/>
      <c r="W799" s="357"/>
      <c r="X799" s="357"/>
      <c r="Y799" s="357"/>
      <c r="Z799" s="495"/>
      <c r="AA799" s="349">
        <f t="shared" si="252"/>
        <v>0</v>
      </c>
    </row>
    <row r="800" spans="1:27" ht="18.75" thickBot="1">
      <c r="A800" s="290">
        <v>245</v>
      </c>
      <c r="B800" s="181"/>
      <c r="C800" s="175">
        <v>2989</v>
      </c>
      <c r="D800" s="362" t="s">
        <v>1433</v>
      </c>
      <c r="E800" s="539">
        <f t="shared" si="274"/>
        <v>0</v>
      </c>
      <c r="F800" s="526"/>
      <c r="G800" s="272"/>
      <c r="H800" s="272"/>
      <c r="I800" s="526"/>
      <c r="J800" s="272"/>
      <c r="K800" s="272"/>
      <c r="L800" s="571">
        <f t="shared" si="275"/>
        <v>0</v>
      </c>
      <c r="M800" s="270">
        <f t="shared" si="251"/>
      </c>
      <c r="N800" s="271"/>
      <c r="O800" s="493"/>
      <c r="P800" s="281"/>
      <c r="Q800" s="351">
        <f t="shared" si="276"/>
        <v>0</v>
      </c>
      <c r="R800" s="494">
        <f t="shared" si="277"/>
        <v>0</v>
      </c>
      <c r="S800" s="271"/>
      <c r="T800" s="352"/>
      <c r="U800" s="357"/>
      <c r="V800" s="357"/>
      <c r="W800" s="357"/>
      <c r="X800" s="357"/>
      <c r="Y800" s="357"/>
      <c r="Z800" s="495"/>
      <c r="AA800" s="349">
        <f t="shared" si="252"/>
        <v>0</v>
      </c>
    </row>
    <row r="801" spans="1:27" ht="18.75" thickBot="1">
      <c r="A801" s="289">
        <v>250</v>
      </c>
      <c r="B801" s="139"/>
      <c r="C801" s="140">
        <v>2991</v>
      </c>
      <c r="D801" s="363" t="s">
        <v>1434</v>
      </c>
      <c r="E801" s="539">
        <f t="shared" si="274"/>
        <v>0</v>
      </c>
      <c r="F801" s="526"/>
      <c r="G801" s="272"/>
      <c r="H801" s="272"/>
      <c r="I801" s="526"/>
      <c r="J801" s="272"/>
      <c r="K801" s="272"/>
      <c r="L801" s="571">
        <f t="shared" si="275"/>
        <v>0</v>
      </c>
      <c r="M801" s="270">
        <f t="shared" si="251"/>
      </c>
      <c r="N801" s="271"/>
      <c r="O801" s="493"/>
      <c r="P801" s="281"/>
      <c r="Q801" s="351">
        <f t="shared" si="276"/>
        <v>0</v>
      </c>
      <c r="R801" s="494">
        <f t="shared" si="277"/>
        <v>0</v>
      </c>
      <c r="S801" s="271"/>
      <c r="T801" s="352"/>
      <c r="U801" s="357"/>
      <c r="V801" s="357"/>
      <c r="W801" s="357"/>
      <c r="X801" s="357"/>
      <c r="Y801" s="357"/>
      <c r="Z801" s="495"/>
      <c r="AA801" s="349">
        <f t="shared" si="252"/>
        <v>0</v>
      </c>
    </row>
    <row r="802" spans="1:27" ht="18.75" thickBot="1">
      <c r="A802" s="290">
        <v>255</v>
      </c>
      <c r="B802" s="139"/>
      <c r="C802" s="146">
        <v>2992</v>
      </c>
      <c r="D802" s="159" t="s">
        <v>1435</v>
      </c>
      <c r="E802" s="539">
        <f t="shared" si="274"/>
        <v>0</v>
      </c>
      <c r="F802" s="526"/>
      <c r="G802" s="272"/>
      <c r="H802" s="272"/>
      <c r="I802" s="526"/>
      <c r="J802" s="272"/>
      <c r="K802" s="272"/>
      <c r="L802" s="571">
        <f t="shared" si="275"/>
        <v>0</v>
      </c>
      <c r="M802" s="270">
        <f t="shared" si="251"/>
      </c>
      <c r="N802" s="271"/>
      <c r="O802" s="493"/>
      <c r="P802" s="281"/>
      <c r="Q802" s="351">
        <f t="shared" si="276"/>
        <v>0</v>
      </c>
      <c r="R802" s="494">
        <f t="shared" si="277"/>
        <v>0</v>
      </c>
      <c r="S802" s="271"/>
      <c r="T802" s="352"/>
      <c r="U802" s="357"/>
      <c r="V802" s="357"/>
      <c r="W802" s="357"/>
      <c r="X802" s="357"/>
      <c r="Y802" s="357"/>
      <c r="Z802" s="495"/>
      <c r="AA802" s="349">
        <f t="shared" si="252"/>
        <v>0</v>
      </c>
    </row>
    <row r="803" spans="1:27" ht="18.75" thickBot="1">
      <c r="A803" s="290">
        <v>265</v>
      </c>
      <c r="B803" s="143">
        <v>3300</v>
      </c>
      <c r="C803" s="860" t="s">
        <v>1436</v>
      </c>
      <c r="D803" s="860"/>
      <c r="E803" s="540">
        <f aca="true" t="shared" si="278" ref="E803:L803">SUM(E804:E809)</f>
        <v>0</v>
      </c>
      <c r="F803" s="353">
        <f t="shared" si="278"/>
        <v>0</v>
      </c>
      <c r="G803" s="279">
        <f t="shared" si="278"/>
        <v>0</v>
      </c>
      <c r="H803" s="279">
        <f>SUM(H804:H809)</f>
        <v>0</v>
      </c>
      <c r="I803" s="353">
        <f t="shared" si="278"/>
        <v>0</v>
      </c>
      <c r="J803" s="279">
        <f t="shared" si="278"/>
        <v>0</v>
      </c>
      <c r="K803" s="279">
        <f t="shared" si="278"/>
        <v>0</v>
      </c>
      <c r="L803" s="279">
        <f t="shared" si="278"/>
        <v>0</v>
      </c>
      <c r="M803" s="270">
        <f t="shared" si="251"/>
      </c>
      <c r="N803" s="271"/>
      <c r="O803" s="356"/>
      <c r="P803" s="367"/>
      <c r="Q803" s="367"/>
      <c r="R803" s="498"/>
      <c r="S803" s="271"/>
      <c r="T803" s="356"/>
      <c r="U803" s="367"/>
      <c r="V803" s="367"/>
      <c r="W803" s="367"/>
      <c r="X803" s="367"/>
      <c r="Y803" s="367"/>
      <c r="Z803" s="498"/>
      <c r="AA803" s="349">
        <f t="shared" si="252"/>
        <v>0</v>
      </c>
    </row>
    <row r="804" spans="1:27" ht="18.75" thickBot="1">
      <c r="A804" s="289">
        <v>270</v>
      </c>
      <c r="B804" s="147"/>
      <c r="C804" s="148">
        <v>3301</v>
      </c>
      <c r="D804" s="541" t="s">
        <v>1437</v>
      </c>
      <c r="E804" s="539">
        <f aca="true" t="shared" si="279" ref="E804:E812">F804+G804+H804</f>
        <v>0</v>
      </c>
      <c r="F804" s="526"/>
      <c r="G804" s="272"/>
      <c r="H804" s="272"/>
      <c r="I804" s="526"/>
      <c r="J804" s="272"/>
      <c r="K804" s="272"/>
      <c r="L804" s="571">
        <f aca="true" t="shared" si="280" ref="L804:L812">I804+J804+K804</f>
        <v>0</v>
      </c>
      <c r="M804" s="270">
        <f t="shared" si="251"/>
      </c>
      <c r="N804" s="271"/>
      <c r="O804" s="352"/>
      <c r="P804" s="357"/>
      <c r="Q804" s="357"/>
      <c r="R804" s="495"/>
      <c r="S804" s="271"/>
      <c r="T804" s="352"/>
      <c r="U804" s="357"/>
      <c r="V804" s="357"/>
      <c r="W804" s="357"/>
      <c r="X804" s="357"/>
      <c r="Y804" s="357"/>
      <c r="Z804" s="495"/>
      <c r="AA804" s="349">
        <f t="shared" si="252"/>
        <v>0</v>
      </c>
    </row>
    <row r="805" spans="1:27" ht="18.75" thickBot="1">
      <c r="A805" s="289">
        <v>290</v>
      </c>
      <c r="B805" s="147"/>
      <c r="C805" s="177">
        <v>3302</v>
      </c>
      <c r="D805" s="542" t="s">
        <v>557</v>
      </c>
      <c r="E805" s="539">
        <f t="shared" si="279"/>
        <v>0</v>
      </c>
      <c r="F805" s="526"/>
      <c r="G805" s="272"/>
      <c r="H805" s="272"/>
      <c r="I805" s="526"/>
      <c r="J805" s="272"/>
      <c r="K805" s="272"/>
      <c r="L805" s="571">
        <f t="shared" si="280"/>
        <v>0</v>
      </c>
      <c r="M805" s="270">
        <f t="shared" si="251"/>
      </c>
      <c r="N805" s="271"/>
      <c r="O805" s="352"/>
      <c r="P805" s="357"/>
      <c r="Q805" s="357"/>
      <c r="R805" s="495"/>
      <c r="S805" s="271"/>
      <c r="T805" s="352"/>
      <c r="U805" s="357"/>
      <c r="V805" s="357"/>
      <c r="W805" s="357"/>
      <c r="X805" s="357"/>
      <c r="Y805" s="357"/>
      <c r="Z805" s="495"/>
      <c r="AA805" s="349">
        <f t="shared" si="252"/>
        <v>0</v>
      </c>
    </row>
    <row r="806" spans="1:27" ht="18.75" thickBot="1">
      <c r="A806" s="358">
        <v>320</v>
      </c>
      <c r="B806" s="147"/>
      <c r="C806" s="177">
        <v>3303</v>
      </c>
      <c r="D806" s="542" t="s">
        <v>1439</v>
      </c>
      <c r="E806" s="539">
        <f t="shared" si="279"/>
        <v>0</v>
      </c>
      <c r="F806" s="526"/>
      <c r="G806" s="272"/>
      <c r="H806" s="272"/>
      <c r="I806" s="526"/>
      <c r="J806" s="272"/>
      <c r="K806" s="272"/>
      <c r="L806" s="571">
        <f t="shared" si="280"/>
        <v>0</v>
      </c>
      <c r="M806" s="270">
        <f t="shared" si="251"/>
      </c>
      <c r="N806" s="271"/>
      <c r="O806" s="352"/>
      <c r="P806" s="357"/>
      <c r="Q806" s="357"/>
      <c r="R806" s="495"/>
      <c r="S806" s="271"/>
      <c r="T806" s="352"/>
      <c r="U806" s="357"/>
      <c r="V806" s="357"/>
      <c r="W806" s="357"/>
      <c r="X806" s="357"/>
      <c r="Y806" s="357"/>
      <c r="Z806" s="495"/>
      <c r="AA806" s="349">
        <f t="shared" si="252"/>
        <v>0</v>
      </c>
    </row>
    <row r="807" spans="1:27" ht="18.75" thickBot="1">
      <c r="A807" s="289">
        <v>330</v>
      </c>
      <c r="B807" s="147"/>
      <c r="C807" s="175">
        <v>3304</v>
      </c>
      <c r="D807" s="543" t="s">
        <v>1440</v>
      </c>
      <c r="E807" s="539">
        <f t="shared" si="279"/>
        <v>0</v>
      </c>
      <c r="F807" s="526"/>
      <c r="G807" s="272"/>
      <c r="H807" s="272"/>
      <c r="I807" s="526"/>
      <c r="J807" s="272"/>
      <c r="K807" s="272"/>
      <c r="L807" s="571">
        <f t="shared" si="280"/>
        <v>0</v>
      </c>
      <c r="M807" s="270">
        <f t="shared" si="251"/>
      </c>
      <c r="N807" s="271"/>
      <c r="O807" s="352"/>
      <c r="P807" s="357"/>
      <c r="Q807" s="357"/>
      <c r="R807" s="495"/>
      <c r="S807" s="271"/>
      <c r="T807" s="352"/>
      <c r="U807" s="357"/>
      <c r="V807" s="357"/>
      <c r="W807" s="357"/>
      <c r="X807" s="357"/>
      <c r="Y807" s="357"/>
      <c r="Z807" s="495"/>
      <c r="AA807" s="349">
        <f t="shared" si="252"/>
        <v>0</v>
      </c>
    </row>
    <row r="808" spans="1:27" ht="30.75" thickBot="1">
      <c r="A808" s="289">
        <v>350</v>
      </c>
      <c r="B808" s="147"/>
      <c r="C808" s="146">
        <v>3305</v>
      </c>
      <c r="D808" s="544" t="s">
        <v>1441</v>
      </c>
      <c r="E808" s="539">
        <f t="shared" si="279"/>
        <v>0</v>
      </c>
      <c r="F808" s="526"/>
      <c r="G808" s="272"/>
      <c r="H808" s="272"/>
      <c r="I808" s="526"/>
      <c r="J808" s="272"/>
      <c r="K808" s="272"/>
      <c r="L808" s="571">
        <f t="shared" si="280"/>
        <v>0</v>
      </c>
      <c r="M808" s="270">
        <f t="shared" si="251"/>
      </c>
      <c r="N808" s="271"/>
      <c r="O808" s="352"/>
      <c r="P808" s="357"/>
      <c r="Q808" s="357"/>
      <c r="R808" s="495"/>
      <c r="S808" s="271"/>
      <c r="T808" s="352"/>
      <c r="U808" s="357"/>
      <c r="V808" s="357"/>
      <c r="W808" s="357"/>
      <c r="X808" s="357"/>
      <c r="Y808" s="357"/>
      <c r="Z808" s="495"/>
      <c r="AA808" s="349">
        <f t="shared" si="252"/>
        <v>0</v>
      </c>
    </row>
    <row r="809" spans="1:27" ht="18.75" thickBot="1">
      <c r="A809" s="290">
        <v>355</v>
      </c>
      <c r="B809" s="147"/>
      <c r="C809" s="146">
        <v>3306</v>
      </c>
      <c r="D809" s="544" t="s">
        <v>1442</v>
      </c>
      <c r="E809" s="539">
        <f t="shared" si="279"/>
        <v>0</v>
      </c>
      <c r="F809" s="526"/>
      <c r="G809" s="272"/>
      <c r="H809" s="272"/>
      <c r="I809" s="526"/>
      <c r="J809" s="272"/>
      <c r="K809" s="272"/>
      <c r="L809" s="571">
        <f t="shared" si="280"/>
        <v>0</v>
      </c>
      <c r="M809" s="270">
        <f t="shared" si="251"/>
      </c>
      <c r="N809" s="271"/>
      <c r="O809" s="352"/>
      <c r="P809" s="357"/>
      <c r="Q809" s="357"/>
      <c r="R809" s="495"/>
      <c r="S809" s="271"/>
      <c r="T809" s="352"/>
      <c r="U809" s="357"/>
      <c r="V809" s="357"/>
      <c r="W809" s="357"/>
      <c r="X809" s="357"/>
      <c r="Y809" s="357"/>
      <c r="Z809" s="495"/>
      <c r="AA809" s="349">
        <f t="shared" si="252"/>
        <v>0</v>
      </c>
    </row>
    <row r="810" spans="1:27" ht="18.75" thickBot="1">
      <c r="A810" s="290">
        <v>375</v>
      </c>
      <c r="B810" s="143">
        <v>3900</v>
      </c>
      <c r="C810" s="868" t="s">
        <v>1443</v>
      </c>
      <c r="D810" s="874"/>
      <c r="E810" s="539">
        <f t="shared" si="279"/>
        <v>0</v>
      </c>
      <c r="F810" s="528"/>
      <c r="G810" s="285"/>
      <c r="H810" s="285"/>
      <c r="I810" s="528"/>
      <c r="J810" s="285"/>
      <c r="K810" s="285"/>
      <c r="L810" s="571">
        <f t="shared" si="280"/>
        <v>0</v>
      </c>
      <c r="M810" s="270">
        <f aca="true" t="shared" si="281" ref="M810:M856">(IF($E810&lt;&gt;0,$M$2,IF($L810&lt;&gt;0,$M$2,"")))</f>
      </c>
      <c r="N810" s="271"/>
      <c r="O810" s="500"/>
      <c r="P810" s="283"/>
      <c r="Q810" s="355">
        <f aca="true" t="shared" si="282" ref="Q810:Q853">L810</f>
        <v>0</v>
      </c>
      <c r="R810" s="494">
        <f>O810+P810-Q810</f>
        <v>0</v>
      </c>
      <c r="S810" s="271"/>
      <c r="T810" s="500"/>
      <c r="U810" s="283"/>
      <c r="V810" s="501">
        <f>+IF(+(O810+P810)&gt;=L810,+P810,+(+L810-O810))</f>
        <v>0</v>
      </c>
      <c r="W810" s="351">
        <f>T810+U810-V810</f>
        <v>0</v>
      </c>
      <c r="X810" s="283"/>
      <c r="Y810" s="283"/>
      <c r="Z810" s="282"/>
      <c r="AA810" s="349">
        <f aca="true" t="shared" si="283" ref="AA810:AA853">W810-X810-Y810-Z810</f>
        <v>0</v>
      </c>
    </row>
    <row r="811" spans="1:27" ht="18.75" thickBot="1">
      <c r="A811" s="290">
        <v>380</v>
      </c>
      <c r="B811" s="143">
        <v>4000</v>
      </c>
      <c r="C811" s="869" t="s">
        <v>1444</v>
      </c>
      <c r="D811" s="869"/>
      <c r="E811" s="539">
        <f t="shared" si="279"/>
        <v>0</v>
      </c>
      <c r="F811" s="528"/>
      <c r="G811" s="285"/>
      <c r="H811" s="285"/>
      <c r="I811" s="528"/>
      <c r="J811" s="285"/>
      <c r="K811" s="285"/>
      <c r="L811" s="571">
        <f t="shared" si="280"/>
        <v>0</v>
      </c>
      <c r="M811" s="270">
        <f t="shared" si="281"/>
      </c>
      <c r="N811" s="271"/>
      <c r="O811" s="500"/>
      <c r="P811" s="283"/>
      <c r="Q811" s="355">
        <f t="shared" si="282"/>
        <v>0</v>
      </c>
      <c r="R811" s="494">
        <f>O811+P811-Q811</f>
        <v>0</v>
      </c>
      <c r="S811" s="271"/>
      <c r="T811" s="356"/>
      <c r="U811" s="367"/>
      <c r="V811" s="367"/>
      <c r="W811" s="357"/>
      <c r="X811" s="367"/>
      <c r="Y811" s="367"/>
      <c r="Z811" s="495"/>
      <c r="AA811" s="349">
        <f t="shared" si="283"/>
        <v>0</v>
      </c>
    </row>
    <row r="812" spans="1:27" ht="18.75" thickBot="1">
      <c r="A812" s="290">
        <v>385</v>
      </c>
      <c r="B812" s="143">
        <v>4100</v>
      </c>
      <c r="C812" s="869" t="s">
        <v>1445</v>
      </c>
      <c r="D812" s="869"/>
      <c r="E812" s="539">
        <f t="shared" si="279"/>
        <v>0</v>
      </c>
      <c r="F812" s="528"/>
      <c r="G812" s="285"/>
      <c r="H812" s="285"/>
      <c r="I812" s="528"/>
      <c r="J812" s="285"/>
      <c r="K812" s="285"/>
      <c r="L812" s="571">
        <f t="shared" si="280"/>
        <v>0</v>
      </c>
      <c r="M812" s="270">
        <f t="shared" si="281"/>
      </c>
      <c r="N812" s="271"/>
      <c r="O812" s="356"/>
      <c r="P812" s="367"/>
      <c r="Q812" s="367"/>
      <c r="R812" s="498"/>
      <c r="S812" s="271"/>
      <c r="T812" s="356"/>
      <c r="U812" s="367"/>
      <c r="V812" s="367"/>
      <c r="W812" s="367"/>
      <c r="X812" s="367"/>
      <c r="Y812" s="367"/>
      <c r="Z812" s="498"/>
      <c r="AA812" s="349">
        <f t="shared" si="283"/>
        <v>0</v>
      </c>
    </row>
    <row r="813" spans="1:27" ht="18.75" thickBot="1">
      <c r="A813" s="290">
        <v>390</v>
      </c>
      <c r="B813" s="143">
        <v>4200</v>
      </c>
      <c r="C813" s="860" t="s">
        <v>1446</v>
      </c>
      <c r="D813" s="872"/>
      <c r="E813" s="540">
        <f aca="true" t="shared" si="284" ref="E813:L813">SUM(E814:E819)</f>
        <v>0</v>
      </c>
      <c r="F813" s="353">
        <f t="shared" si="284"/>
        <v>0</v>
      </c>
      <c r="G813" s="279">
        <f t="shared" si="284"/>
        <v>0</v>
      </c>
      <c r="H813" s="279">
        <f>SUM(H814:H819)</f>
        <v>0</v>
      </c>
      <c r="I813" s="353">
        <f t="shared" si="284"/>
        <v>0</v>
      </c>
      <c r="J813" s="279">
        <f t="shared" si="284"/>
        <v>0</v>
      </c>
      <c r="K813" s="279">
        <f t="shared" si="284"/>
        <v>0</v>
      </c>
      <c r="L813" s="279">
        <f t="shared" si="284"/>
        <v>0</v>
      </c>
      <c r="M813" s="270">
        <f t="shared" si="281"/>
      </c>
      <c r="N813" s="271"/>
      <c r="O813" s="354">
        <f>SUM(O814:O819)</f>
        <v>0</v>
      </c>
      <c r="P813" s="355">
        <f>SUM(P814:P819)</f>
        <v>0</v>
      </c>
      <c r="Q813" s="496">
        <f>SUM(Q814:Q819)</f>
        <v>0</v>
      </c>
      <c r="R813" s="497">
        <f>SUM(R814:R819)</f>
        <v>0</v>
      </c>
      <c r="S813" s="271"/>
      <c r="T813" s="354">
        <f aca="true" t="shared" si="285" ref="T813:Z813">SUM(T814:T819)</f>
        <v>0</v>
      </c>
      <c r="U813" s="355">
        <f t="shared" si="285"/>
        <v>0</v>
      </c>
      <c r="V813" s="355">
        <f t="shared" si="285"/>
        <v>0</v>
      </c>
      <c r="W813" s="355">
        <f t="shared" si="285"/>
        <v>0</v>
      </c>
      <c r="X813" s="355">
        <f t="shared" si="285"/>
        <v>0</v>
      </c>
      <c r="Y813" s="355">
        <f t="shared" si="285"/>
        <v>0</v>
      </c>
      <c r="Z813" s="497">
        <f t="shared" si="285"/>
        <v>0</v>
      </c>
      <c r="AA813" s="349">
        <f t="shared" si="283"/>
        <v>0</v>
      </c>
    </row>
    <row r="814" spans="1:27" ht="18.75" thickBot="1">
      <c r="A814" s="290">
        <v>395</v>
      </c>
      <c r="B814" s="182"/>
      <c r="C814" s="148">
        <v>4201</v>
      </c>
      <c r="D814" s="141" t="s">
        <v>1447</v>
      </c>
      <c r="E814" s="539">
        <f aca="true" t="shared" si="286" ref="E814:E819">F814+G814+H814</f>
        <v>0</v>
      </c>
      <c r="F814" s="526"/>
      <c r="G814" s="272"/>
      <c r="H814" s="272"/>
      <c r="I814" s="526"/>
      <c r="J814" s="272"/>
      <c r="K814" s="272"/>
      <c r="L814" s="571">
        <f aca="true" t="shared" si="287" ref="L814:L819">I814+J814+K814</f>
        <v>0</v>
      </c>
      <c r="M814" s="270">
        <f t="shared" si="281"/>
      </c>
      <c r="N814" s="271"/>
      <c r="O814" s="493"/>
      <c r="P814" s="281"/>
      <c r="Q814" s="351">
        <f t="shared" si="282"/>
        <v>0</v>
      </c>
      <c r="R814" s="494">
        <f aca="true" t="shared" si="288" ref="R814:R819">O814+P814-Q814</f>
        <v>0</v>
      </c>
      <c r="S814" s="271"/>
      <c r="T814" s="493"/>
      <c r="U814" s="281"/>
      <c r="V814" s="501">
        <f aca="true" t="shared" si="289" ref="V814:V819">+IF(+(O814+P814)&gt;=L814,+P814,+(+L814-O814))</f>
        <v>0</v>
      </c>
      <c r="W814" s="351">
        <f aca="true" t="shared" si="290" ref="W814:W819">T814+U814-V814</f>
        <v>0</v>
      </c>
      <c r="X814" s="281"/>
      <c r="Y814" s="281"/>
      <c r="Z814" s="282"/>
      <c r="AA814" s="349">
        <f t="shared" si="283"/>
        <v>0</v>
      </c>
    </row>
    <row r="815" spans="1:27" ht="18.75" thickBot="1">
      <c r="A815" s="284">
        <v>397</v>
      </c>
      <c r="B815" s="182"/>
      <c r="C815" s="140">
        <v>4202</v>
      </c>
      <c r="D815" s="142" t="s">
        <v>1448</v>
      </c>
      <c r="E815" s="539">
        <f t="shared" si="286"/>
        <v>0</v>
      </c>
      <c r="F815" s="526"/>
      <c r="G815" s="272"/>
      <c r="H815" s="272"/>
      <c r="I815" s="526"/>
      <c r="J815" s="272"/>
      <c r="K815" s="272"/>
      <c r="L815" s="571">
        <f t="shared" si="287"/>
        <v>0</v>
      </c>
      <c r="M815" s="270">
        <f t="shared" si="281"/>
      </c>
      <c r="N815" s="271"/>
      <c r="O815" s="493"/>
      <c r="P815" s="281"/>
      <c r="Q815" s="351">
        <f t="shared" si="282"/>
        <v>0</v>
      </c>
      <c r="R815" s="494">
        <f t="shared" si="288"/>
        <v>0</v>
      </c>
      <c r="S815" s="271"/>
      <c r="T815" s="493"/>
      <c r="U815" s="281"/>
      <c r="V815" s="501">
        <f t="shared" si="289"/>
        <v>0</v>
      </c>
      <c r="W815" s="351">
        <f t="shared" si="290"/>
        <v>0</v>
      </c>
      <c r="X815" s="281"/>
      <c r="Y815" s="281"/>
      <c r="Z815" s="282"/>
      <c r="AA815" s="349">
        <f t="shared" si="283"/>
        <v>0</v>
      </c>
    </row>
    <row r="816" spans="1:27" ht="18.75" thickBot="1">
      <c r="A816" s="273">
        <v>398</v>
      </c>
      <c r="B816" s="182"/>
      <c r="C816" s="140">
        <v>4214</v>
      </c>
      <c r="D816" s="142" t="s">
        <v>1449</v>
      </c>
      <c r="E816" s="539">
        <f t="shared" si="286"/>
        <v>0</v>
      </c>
      <c r="F816" s="526"/>
      <c r="G816" s="272"/>
      <c r="H816" s="272"/>
      <c r="I816" s="526"/>
      <c r="J816" s="272"/>
      <c r="K816" s="272"/>
      <c r="L816" s="571">
        <f t="shared" si="287"/>
        <v>0</v>
      </c>
      <c r="M816" s="270">
        <f t="shared" si="281"/>
      </c>
      <c r="N816" s="271"/>
      <c r="O816" s="493"/>
      <c r="P816" s="281"/>
      <c r="Q816" s="351">
        <f t="shared" si="282"/>
        <v>0</v>
      </c>
      <c r="R816" s="494">
        <f t="shared" si="288"/>
        <v>0</v>
      </c>
      <c r="S816" s="271"/>
      <c r="T816" s="493"/>
      <c r="U816" s="281"/>
      <c r="V816" s="501">
        <f t="shared" si="289"/>
        <v>0</v>
      </c>
      <c r="W816" s="351">
        <f t="shared" si="290"/>
        <v>0</v>
      </c>
      <c r="X816" s="281"/>
      <c r="Y816" s="281"/>
      <c r="Z816" s="282"/>
      <c r="AA816" s="349">
        <f t="shared" si="283"/>
        <v>0</v>
      </c>
    </row>
    <row r="817" spans="1:27" ht="18.75" thickBot="1">
      <c r="A817" s="273">
        <v>399</v>
      </c>
      <c r="B817" s="182"/>
      <c r="C817" s="140">
        <v>4217</v>
      </c>
      <c r="D817" s="142" t="s">
        <v>1450</v>
      </c>
      <c r="E817" s="539">
        <f t="shared" si="286"/>
        <v>0</v>
      </c>
      <c r="F817" s="526"/>
      <c r="G817" s="272"/>
      <c r="H817" s="272"/>
      <c r="I817" s="526"/>
      <c r="J817" s="272"/>
      <c r="K817" s="272"/>
      <c r="L817" s="571">
        <f t="shared" si="287"/>
        <v>0</v>
      </c>
      <c r="M817" s="270">
        <f t="shared" si="281"/>
      </c>
      <c r="N817" s="271"/>
      <c r="O817" s="493"/>
      <c r="P817" s="281"/>
      <c r="Q817" s="351">
        <f t="shared" si="282"/>
        <v>0</v>
      </c>
      <c r="R817" s="494">
        <f t="shared" si="288"/>
        <v>0</v>
      </c>
      <c r="S817" s="271"/>
      <c r="T817" s="493"/>
      <c r="U817" s="281"/>
      <c r="V817" s="501">
        <f t="shared" si="289"/>
        <v>0</v>
      </c>
      <c r="W817" s="351">
        <f t="shared" si="290"/>
        <v>0</v>
      </c>
      <c r="X817" s="281"/>
      <c r="Y817" s="281"/>
      <c r="Z817" s="282"/>
      <c r="AA817" s="349">
        <f t="shared" si="283"/>
        <v>0</v>
      </c>
    </row>
    <row r="818" spans="1:27" ht="32.25" thickBot="1">
      <c r="A818" s="273">
        <v>400</v>
      </c>
      <c r="B818" s="182"/>
      <c r="C818" s="140">
        <v>4218</v>
      </c>
      <c r="D818" s="149" t="s">
        <v>1451</v>
      </c>
      <c r="E818" s="539">
        <f t="shared" si="286"/>
        <v>0</v>
      </c>
      <c r="F818" s="526"/>
      <c r="G818" s="272"/>
      <c r="H818" s="272"/>
      <c r="I818" s="526"/>
      <c r="J818" s="272"/>
      <c r="K818" s="272"/>
      <c r="L818" s="571">
        <f t="shared" si="287"/>
        <v>0</v>
      </c>
      <c r="M818" s="270">
        <f t="shared" si="281"/>
      </c>
      <c r="N818" s="271"/>
      <c r="O818" s="493"/>
      <c r="P818" s="281"/>
      <c r="Q818" s="351">
        <f t="shared" si="282"/>
        <v>0</v>
      </c>
      <c r="R818" s="494">
        <f t="shared" si="288"/>
        <v>0</v>
      </c>
      <c r="S818" s="271"/>
      <c r="T818" s="493"/>
      <c r="U818" s="281"/>
      <c r="V818" s="501">
        <f t="shared" si="289"/>
        <v>0</v>
      </c>
      <c r="W818" s="351">
        <f t="shared" si="290"/>
        <v>0</v>
      </c>
      <c r="X818" s="281"/>
      <c r="Y818" s="281"/>
      <c r="Z818" s="282"/>
      <c r="AA818" s="349">
        <f t="shared" si="283"/>
        <v>0</v>
      </c>
    </row>
    <row r="819" spans="1:27" ht="18.75" thickBot="1">
      <c r="A819" s="273">
        <v>401</v>
      </c>
      <c r="B819" s="182"/>
      <c r="C819" s="140">
        <v>4219</v>
      </c>
      <c r="D819" s="162" t="s">
        <v>1452</v>
      </c>
      <c r="E819" s="539">
        <f t="shared" si="286"/>
        <v>0</v>
      </c>
      <c r="F819" s="526"/>
      <c r="G819" s="272"/>
      <c r="H819" s="272"/>
      <c r="I819" s="526"/>
      <c r="J819" s="272"/>
      <c r="K819" s="272"/>
      <c r="L819" s="571">
        <f t="shared" si="287"/>
        <v>0</v>
      </c>
      <c r="M819" s="270">
        <f t="shared" si="281"/>
      </c>
      <c r="N819" s="271"/>
      <c r="O819" s="493"/>
      <c r="P819" s="281"/>
      <c r="Q819" s="351">
        <f t="shared" si="282"/>
        <v>0</v>
      </c>
      <c r="R819" s="494">
        <f t="shared" si="288"/>
        <v>0</v>
      </c>
      <c r="S819" s="271"/>
      <c r="T819" s="493"/>
      <c r="U819" s="281"/>
      <c r="V819" s="501">
        <f t="shared" si="289"/>
        <v>0</v>
      </c>
      <c r="W819" s="351">
        <f t="shared" si="290"/>
        <v>0</v>
      </c>
      <c r="X819" s="281"/>
      <c r="Y819" s="281"/>
      <c r="Z819" s="282"/>
      <c r="AA819" s="349">
        <f t="shared" si="283"/>
        <v>0</v>
      </c>
    </row>
    <row r="820" spans="1:27" ht="18.75" thickBot="1">
      <c r="A820" s="273">
        <v>402</v>
      </c>
      <c r="B820" s="143">
        <v>4300</v>
      </c>
      <c r="C820" s="864" t="s">
        <v>1453</v>
      </c>
      <c r="D820" s="864"/>
      <c r="E820" s="540">
        <f aca="true" t="shared" si="291" ref="E820:L820">SUM(E821:E823)</f>
        <v>0</v>
      </c>
      <c r="F820" s="353">
        <f t="shared" si="291"/>
        <v>0</v>
      </c>
      <c r="G820" s="279">
        <f t="shared" si="291"/>
        <v>0</v>
      </c>
      <c r="H820" s="279">
        <f>SUM(H821:H823)</f>
        <v>0</v>
      </c>
      <c r="I820" s="353">
        <f t="shared" si="291"/>
        <v>0</v>
      </c>
      <c r="J820" s="279">
        <f t="shared" si="291"/>
        <v>0</v>
      </c>
      <c r="K820" s="279">
        <f t="shared" si="291"/>
        <v>0</v>
      </c>
      <c r="L820" s="279">
        <f t="shared" si="291"/>
        <v>0</v>
      </c>
      <c r="M820" s="270">
        <f t="shared" si="281"/>
      </c>
      <c r="N820" s="271"/>
      <c r="O820" s="354">
        <f>SUM(O821:O823)</f>
        <v>0</v>
      </c>
      <c r="P820" s="355">
        <f>SUM(P821:P823)</f>
        <v>0</v>
      </c>
      <c r="Q820" s="496">
        <f>SUM(Q821:Q823)</f>
        <v>0</v>
      </c>
      <c r="R820" s="497">
        <f>SUM(R821:R823)</f>
        <v>0</v>
      </c>
      <c r="S820" s="271"/>
      <c r="T820" s="354">
        <f aca="true" t="shared" si="292" ref="T820:Z820">SUM(T821:T823)</f>
        <v>0</v>
      </c>
      <c r="U820" s="355">
        <f t="shared" si="292"/>
        <v>0</v>
      </c>
      <c r="V820" s="355">
        <f t="shared" si="292"/>
        <v>0</v>
      </c>
      <c r="W820" s="355">
        <f t="shared" si="292"/>
        <v>0</v>
      </c>
      <c r="X820" s="355">
        <f t="shared" si="292"/>
        <v>0</v>
      </c>
      <c r="Y820" s="355">
        <f t="shared" si="292"/>
        <v>0</v>
      </c>
      <c r="Z820" s="497">
        <f t="shared" si="292"/>
        <v>0</v>
      </c>
      <c r="AA820" s="349">
        <f t="shared" si="283"/>
        <v>0</v>
      </c>
    </row>
    <row r="821" spans="1:27" ht="18.75" thickBot="1">
      <c r="A821" s="368">
        <v>404</v>
      </c>
      <c r="B821" s="182"/>
      <c r="C821" s="148">
        <v>4301</v>
      </c>
      <c r="D821" s="172" t="s">
        <v>1454</v>
      </c>
      <c r="E821" s="539">
        <f aca="true" t="shared" si="293" ref="E821:E826">F821+G821+H821</f>
        <v>0</v>
      </c>
      <c r="F821" s="526"/>
      <c r="G821" s="272"/>
      <c r="H821" s="272"/>
      <c r="I821" s="526"/>
      <c r="J821" s="272"/>
      <c r="K821" s="272"/>
      <c r="L821" s="571">
        <f aca="true" t="shared" si="294" ref="L821:L826">I821+J821+K821</f>
        <v>0</v>
      </c>
      <c r="M821" s="270">
        <f t="shared" si="281"/>
      </c>
      <c r="N821" s="271"/>
      <c r="O821" s="493"/>
      <c r="P821" s="281"/>
      <c r="Q821" s="351">
        <f t="shared" si="282"/>
        <v>0</v>
      </c>
      <c r="R821" s="494">
        <f aca="true" t="shared" si="295" ref="R821:R826">O821+P821-Q821</f>
        <v>0</v>
      </c>
      <c r="S821" s="271"/>
      <c r="T821" s="493"/>
      <c r="U821" s="281"/>
      <c r="V821" s="501">
        <f aca="true" t="shared" si="296" ref="V821:V826">+IF(+(O821+P821)&gt;=L821,+P821,+(+L821-O821))</f>
        <v>0</v>
      </c>
      <c r="W821" s="351">
        <f aca="true" t="shared" si="297" ref="W821:W826">T821+U821-V821</f>
        <v>0</v>
      </c>
      <c r="X821" s="281"/>
      <c r="Y821" s="281"/>
      <c r="Z821" s="282"/>
      <c r="AA821" s="349">
        <f t="shared" si="283"/>
        <v>0</v>
      </c>
    </row>
    <row r="822" spans="1:27" ht="18.75" thickBot="1">
      <c r="A822" s="368">
        <v>404</v>
      </c>
      <c r="B822" s="182"/>
      <c r="C822" s="140">
        <v>4302</v>
      </c>
      <c r="D822" s="142" t="s">
        <v>558</v>
      </c>
      <c r="E822" s="539">
        <f t="shared" si="293"/>
        <v>0</v>
      </c>
      <c r="F822" s="526"/>
      <c r="G822" s="272"/>
      <c r="H822" s="272"/>
      <c r="I822" s="526"/>
      <c r="J822" s="272"/>
      <c r="K822" s="272"/>
      <c r="L822" s="571">
        <f t="shared" si="294"/>
        <v>0</v>
      </c>
      <c r="M822" s="270">
        <f t="shared" si="281"/>
      </c>
      <c r="N822" s="271"/>
      <c r="O822" s="493"/>
      <c r="P822" s="281"/>
      <c r="Q822" s="351">
        <f t="shared" si="282"/>
        <v>0</v>
      </c>
      <c r="R822" s="494">
        <f t="shared" si="295"/>
        <v>0</v>
      </c>
      <c r="S822" s="271"/>
      <c r="T822" s="493"/>
      <c r="U822" s="281"/>
      <c r="V822" s="501">
        <f t="shared" si="296"/>
        <v>0</v>
      </c>
      <c r="W822" s="351">
        <f t="shared" si="297"/>
        <v>0</v>
      </c>
      <c r="X822" s="281"/>
      <c r="Y822" s="281"/>
      <c r="Z822" s="282"/>
      <c r="AA822" s="349">
        <f t="shared" si="283"/>
        <v>0</v>
      </c>
    </row>
    <row r="823" spans="1:27" ht="18.75" thickBot="1">
      <c r="A823" s="289">
        <v>440</v>
      </c>
      <c r="B823" s="182"/>
      <c r="C823" s="146">
        <v>4309</v>
      </c>
      <c r="D823" s="152" t="s">
        <v>1456</v>
      </c>
      <c r="E823" s="539">
        <f t="shared" si="293"/>
        <v>0</v>
      </c>
      <c r="F823" s="526"/>
      <c r="G823" s="272"/>
      <c r="H823" s="272"/>
      <c r="I823" s="526"/>
      <c r="J823" s="272"/>
      <c r="K823" s="272"/>
      <c r="L823" s="571">
        <f t="shared" si="294"/>
        <v>0</v>
      </c>
      <c r="M823" s="270">
        <f t="shared" si="281"/>
      </c>
      <c r="N823" s="271"/>
      <c r="O823" s="493"/>
      <c r="P823" s="281"/>
      <c r="Q823" s="351">
        <f t="shared" si="282"/>
        <v>0</v>
      </c>
      <c r="R823" s="494">
        <f t="shared" si="295"/>
        <v>0</v>
      </c>
      <c r="S823" s="271"/>
      <c r="T823" s="493"/>
      <c r="U823" s="281"/>
      <c r="V823" s="501">
        <f t="shared" si="296"/>
        <v>0</v>
      </c>
      <c r="W823" s="351">
        <f t="shared" si="297"/>
        <v>0</v>
      </c>
      <c r="X823" s="281"/>
      <c r="Y823" s="281"/>
      <c r="Z823" s="282"/>
      <c r="AA823" s="349">
        <f t="shared" si="283"/>
        <v>0</v>
      </c>
    </row>
    <row r="824" spans="1:27" ht="18.75" thickBot="1">
      <c r="A824" s="289">
        <v>450</v>
      </c>
      <c r="B824" s="143">
        <v>4400</v>
      </c>
      <c r="C824" s="868" t="s">
        <v>1457</v>
      </c>
      <c r="D824" s="868"/>
      <c r="E824" s="539">
        <f t="shared" si="293"/>
        <v>0</v>
      </c>
      <c r="F824" s="528"/>
      <c r="G824" s="285"/>
      <c r="H824" s="285"/>
      <c r="I824" s="528"/>
      <c r="J824" s="285"/>
      <c r="K824" s="285"/>
      <c r="L824" s="571">
        <f t="shared" si="294"/>
        <v>0</v>
      </c>
      <c r="M824" s="270">
        <f t="shared" si="281"/>
      </c>
      <c r="N824" s="271"/>
      <c r="O824" s="500"/>
      <c r="P824" s="283"/>
      <c r="Q824" s="355">
        <f t="shared" si="282"/>
        <v>0</v>
      </c>
      <c r="R824" s="494">
        <f t="shared" si="295"/>
        <v>0</v>
      </c>
      <c r="S824" s="271"/>
      <c r="T824" s="500"/>
      <c r="U824" s="283"/>
      <c r="V824" s="501">
        <f t="shared" si="296"/>
        <v>0</v>
      </c>
      <c r="W824" s="351">
        <f t="shared" si="297"/>
        <v>0</v>
      </c>
      <c r="X824" s="283"/>
      <c r="Y824" s="283"/>
      <c r="Z824" s="282"/>
      <c r="AA824" s="349">
        <f t="shared" si="283"/>
        <v>0</v>
      </c>
    </row>
    <row r="825" spans="1:27" ht="18.75" thickBot="1">
      <c r="A825" s="289">
        <v>495</v>
      </c>
      <c r="B825" s="143">
        <v>4500</v>
      </c>
      <c r="C825" s="869" t="s">
        <v>525</v>
      </c>
      <c r="D825" s="869"/>
      <c r="E825" s="539">
        <f t="shared" si="293"/>
        <v>0</v>
      </c>
      <c r="F825" s="528"/>
      <c r="G825" s="285"/>
      <c r="H825" s="285"/>
      <c r="I825" s="528"/>
      <c r="J825" s="285"/>
      <c r="K825" s="285"/>
      <c r="L825" s="571">
        <f t="shared" si="294"/>
        <v>0</v>
      </c>
      <c r="M825" s="270">
        <f t="shared" si="281"/>
      </c>
      <c r="N825" s="271"/>
      <c r="O825" s="500"/>
      <c r="P825" s="283"/>
      <c r="Q825" s="355">
        <f t="shared" si="282"/>
        <v>0</v>
      </c>
      <c r="R825" s="494">
        <f t="shared" si="295"/>
        <v>0</v>
      </c>
      <c r="S825" s="271"/>
      <c r="T825" s="500"/>
      <c r="U825" s="283"/>
      <c r="V825" s="501">
        <f t="shared" si="296"/>
        <v>0</v>
      </c>
      <c r="W825" s="351">
        <f t="shared" si="297"/>
        <v>0</v>
      </c>
      <c r="X825" s="283"/>
      <c r="Y825" s="283"/>
      <c r="Z825" s="282"/>
      <c r="AA825" s="349">
        <f t="shared" si="283"/>
        <v>0</v>
      </c>
    </row>
    <row r="826" spans="1:27" ht="18.75" thickBot="1">
      <c r="A826" s="290">
        <v>500</v>
      </c>
      <c r="B826" s="143">
        <v>4600</v>
      </c>
      <c r="C826" s="870" t="s">
        <v>1458</v>
      </c>
      <c r="D826" s="871"/>
      <c r="E826" s="539">
        <f t="shared" si="293"/>
        <v>0</v>
      </c>
      <c r="F826" s="528"/>
      <c r="G826" s="285"/>
      <c r="H826" s="285"/>
      <c r="I826" s="528"/>
      <c r="J826" s="285"/>
      <c r="K826" s="285"/>
      <c r="L826" s="571">
        <f t="shared" si="294"/>
        <v>0</v>
      </c>
      <c r="M826" s="270">
        <f t="shared" si="281"/>
      </c>
      <c r="N826" s="271"/>
      <c r="O826" s="500"/>
      <c r="P826" s="283"/>
      <c r="Q826" s="355">
        <f t="shared" si="282"/>
        <v>0</v>
      </c>
      <c r="R826" s="494">
        <f t="shared" si="295"/>
        <v>0</v>
      </c>
      <c r="S826" s="271"/>
      <c r="T826" s="500"/>
      <c r="U826" s="283"/>
      <c r="V826" s="501">
        <f t="shared" si="296"/>
        <v>0</v>
      </c>
      <c r="W826" s="351">
        <f t="shared" si="297"/>
        <v>0</v>
      </c>
      <c r="X826" s="283"/>
      <c r="Y826" s="283"/>
      <c r="Z826" s="282"/>
      <c r="AA826" s="349">
        <f t="shared" si="283"/>
        <v>0</v>
      </c>
    </row>
    <row r="827" spans="1:27" ht="18.75" thickBot="1">
      <c r="A827" s="290">
        <v>505</v>
      </c>
      <c r="B827" s="143">
        <v>4900</v>
      </c>
      <c r="C827" s="860" t="s">
        <v>1491</v>
      </c>
      <c r="D827" s="860"/>
      <c r="E827" s="540">
        <f aca="true" t="shared" si="298" ref="E827:L827">+E828+E829</f>
        <v>0</v>
      </c>
      <c r="F827" s="353">
        <f t="shared" si="298"/>
        <v>0</v>
      </c>
      <c r="G827" s="279">
        <f t="shared" si="298"/>
        <v>0</v>
      </c>
      <c r="H827" s="279">
        <f>+H828+H829</f>
        <v>0</v>
      </c>
      <c r="I827" s="353">
        <f t="shared" si="298"/>
        <v>0</v>
      </c>
      <c r="J827" s="279">
        <f t="shared" si="298"/>
        <v>0</v>
      </c>
      <c r="K827" s="279">
        <f t="shared" si="298"/>
        <v>0</v>
      </c>
      <c r="L827" s="279">
        <f t="shared" si="298"/>
        <v>0</v>
      </c>
      <c r="M827" s="270">
        <f t="shared" si="281"/>
      </c>
      <c r="N827" s="271"/>
      <c r="O827" s="356"/>
      <c r="P827" s="367"/>
      <c r="Q827" s="367"/>
      <c r="R827" s="498"/>
      <c r="S827" s="271"/>
      <c r="T827" s="356"/>
      <c r="U827" s="367"/>
      <c r="V827" s="367"/>
      <c r="W827" s="367"/>
      <c r="X827" s="367"/>
      <c r="Y827" s="367"/>
      <c r="Z827" s="498"/>
      <c r="AA827" s="349">
        <f t="shared" si="283"/>
        <v>0</v>
      </c>
    </row>
    <row r="828" spans="1:27" ht="18.75" thickBot="1">
      <c r="A828" s="290">
        <v>510</v>
      </c>
      <c r="B828" s="182"/>
      <c r="C828" s="148">
        <v>4901</v>
      </c>
      <c r="D828" s="183" t="s">
        <v>1492</v>
      </c>
      <c r="E828" s="539">
        <f>F828+G828+H828</f>
        <v>0</v>
      </c>
      <c r="F828" s="526"/>
      <c r="G828" s="272"/>
      <c r="H828" s="272"/>
      <c r="I828" s="526"/>
      <c r="J828" s="272"/>
      <c r="K828" s="272"/>
      <c r="L828" s="571">
        <f>I828+J828+K828</f>
        <v>0</v>
      </c>
      <c r="M828" s="270">
        <f t="shared" si="281"/>
      </c>
      <c r="N828" s="271"/>
      <c r="O828" s="352"/>
      <c r="P828" s="357"/>
      <c r="Q828" s="357"/>
      <c r="R828" s="495"/>
      <c r="S828" s="271"/>
      <c r="T828" s="352"/>
      <c r="U828" s="357"/>
      <c r="V828" s="357"/>
      <c r="W828" s="357"/>
      <c r="X828" s="357"/>
      <c r="Y828" s="357"/>
      <c r="Z828" s="495"/>
      <c r="AA828" s="349">
        <f t="shared" si="283"/>
        <v>0</v>
      </c>
    </row>
    <row r="829" spans="1:27" ht="18.75" thickBot="1">
      <c r="A829" s="290">
        <v>515</v>
      </c>
      <c r="B829" s="182"/>
      <c r="C829" s="146">
        <v>4902</v>
      </c>
      <c r="D829" s="152" t="s">
        <v>1493</v>
      </c>
      <c r="E829" s="539">
        <f>F829+G829+H829</f>
        <v>0</v>
      </c>
      <c r="F829" s="526"/>
      <c r="G829" s="272"/>
      <c r="H829" s="272"/>
      <c r="I829" s="526"/>
      <c r="J829" s="272"/>
      <c r="K829" s="272"/>
      <c r="L829" s="571">
        <f>I829+J829+K829</f>
        <v>0</v>
      </c>
      <c r="M829" s="270">
        <f t="shared" si="281"/>
      </c>
      <c r="N829" s="271"/>
      <c r="O829" s="352"/>
      <c r="P829" s="357"/>
      <c r="Q829" s="357"/>
      <c r="R829" s="495"/>
      <c r="S829" s="271"/>
      <c r="T829" s="352"/>
      <c r="U829" s="357"/>
      <c r="V829" s="357"/>
      <c r="W829" s="357"/>
      <c r="X829" s="357"/>
      <c r="Y829" s="357"/>
      <c r="Z829" s="495"/>
      <c r="AA829" s="349">
        <f t="shared" si="283"/>
        <v>0</v>
      </c>
    </row>
    <row r="830" spans="1:27" ht="18.75" thickBot="1">
      <c r="A830" s="290">
        <v>520</v>
      </c>
      <c r="B830" s="184">
        <v>5100</v>
      </c>
      <c r="C830" s="865" t="s">
        <v>1459</v>
      </c>
      <c r="D830" s="865"/>
      <c r="E830" s="539">
        <f>F830+G830+H830</f>
        <v>0</v>
      </c>
      <c r="F830" s="564"/>
      <c r="G830" s="502"/>
      <c r="H830" s="502"/>
      <c r="I830" s="564"/>
      <c r="J830" s="502"/>
      <c r="K830" s="502"/>
      <c r="L830" s="571">
        <f>I830+J830+K830</f>
        <v>0</v>
      </c>
      <c r="M830" s="270">
        <f t="shared" si="281"/>
      </c>
      <c r="N830" s="271"/>
      <c r="O830" s="503"/>
      <c r="P830" s="504"/>
      <c r="Q830" s="370">
        <f t="shared" si="282"/>
        <v>0</v>
      </c>
      <c r="R830" s="494">
        <f>O830+P830-Q830</f>
        <v>0</v>
      </c>
      <c r="S830" s="271"/>
      <c r="T830" s="503"/>
      <c r="U830" s="504"/>
      <c r="V830" s="501">
        <f>+IF(+(O830+P830)&gt;=L830,+P830,+(+L830-O830))</f>
        <v>0</v>
      </c>
      <c r="W830" s="351">
        <f>T830+U830-V830</f>
        <v>0</v>
      </c>
      <c r="X830" s="504"/>
      <c r="Y830" s="504"/>
      <c r="Z830" s="282"/>
      <c r="AA830" s="349">
        <f t="shared" si="283"/>
        <v>0</v>
      </c>
    </row>
    <row r="831" spans="1:27" ht="18.75" thickBot="1">
      <c r="A831" s="290">
        <v>525</v>
      </c>
      <c r="B831" s="184">
        <v>5200</v>
      </c>
      <c r="C831" s="866" t="s">
        <v>1460</v>
      </c>
      <c r="D831" s="866"/>
      <c r="E831" s="847">
        <f aca="true" t="shared" si="299" ref="E831:L831">SUM(E832:E838)</f>
        <v>0</v>
      </c>
      <c r="F831" s="565">
        <f t="shared" si="299"/>
        <v>0</v>
      </c>
      <c r="G831" s="505">
        <f t="shared" si="299"/>
        <v>0</v>
      </c>
      <c r="H831" s="505">
        <f>SUM(H832:H838)</f>
        <v>0</v>
      </c>
      <c r="I831" s="565">
        <f t="shared" si="299"/>
        <v>0</v>
      </c>
      <c r="J831" s="505">
        <f t="shared" si="299"/>
        <v>0</v>
      </c>
      <c r="K831" s="505">
        <f t="shared" si="299"/>
        <v>0</v>
      </c>
      <c r="L831" s="505">
        <f t="shared" si="299"/>
        <v>0</v>
      </c>
      <c r="M831" s="270">
        <f t="shared" si="281"/>
      </c>
      <c r="N831" s="271"/>
      <c r="O831" s="369">
        <f>SUM(O832:O838)</f>
        <v>0</v>
      </c>
      <c r="P831" s="370">
        <f>SUM(P832:P838)</f>
        <v>0</v>
      </c>
      <c r="Q831" s="506">
        <f>SUM(Q832:Q838)</f>
        <v>0</v>
      </c>
      <c r="R831" s="507">
        <f>SUM(R832:R838)</f>
        <v>0</v>
      </c>
      <c r="S831" s="271"/>
      <c r="T831" s="369">
        <f aca="true" t="shared" si="300" ref="T831:Z831">SUM(T832:T838)</f>
        <v>0</v>
      </c>
      <c r="U831" s="370">
        <f t="shared" si="300"/>
        <v>0</v>
      </c>
      <c r="V831" s="370">
        <f t="shared" si="300"/>
        <v>0</v>
      </c>
      <c r="W831" s="370">
        <f t="shared" si="300"/>
        <v>0</v>
      </c>
      <c r="X831" s="370">
        <f t="shared" si="300"/>
        <v>0</v>
      </c>
      <c r="Y831" s="370">
        <f t="shared" si="300"/>
        <v>0</v>
      </c>
      <c r="Z831" s="507">
        <f t="shared" si="300"/>
        <v>0</v>
      </c>
      <c r="AA831" s="349">
        <f t="shared" si="283"/>
        <v>0</v>
      </c>
    </row>
    <row r="832" spans="1:27" ht="18.75" thickBot="1">
      <c r="A832" s="289">
        <v>635</v>
      </c>
      <c r="B832" s="185"/>
      <c r="C832" s="186">
        <v>5201</v>
      </c>
      <c r="D832" s="187" t="s">
        <v>1461</v>
      </c>
      <c r="E832" s="539">
        <f aca="true" t="shared" si="301" ref="E832:E838">F832+G832+H832</f>
        <v>0</v>
      </c>
      <c r="F832" s="566"/>
      <c r="G832" s="508"/>
      <c r="H832" s="508"/>
      <c r="I832" s="566"/>
      <c r="J832" s="508"/>
      <c r="K832" s="508"/>
      <c r="L832" s="571">
        <f aca="true" t="shared" si="302" ref="L832:L838">I832+J832+K832</f>
        <v>0</v>
      </c>
      <c r="M832" s="270">
        <f t="shared" si="281"/>
      </c>
      <c r="N832" s="271"/>
      <c r="O832" s="509"/>
      <c r="P832" s="510"/>
      <c r="Q832" s="373">
        <f t="shared" si="282"/>
        <v>0</v>
      </c>
      <c r="R832" s="494">
        <f aca="true" t="shared" si="303" ref="R832:R838">O832+P832-Q832</f>
        <v>0</v>
      </c>
      <c r="S832" s="271"/>
      <c r="T832" s="509"/>
      <c r="U832" s="510"/>
      <c r="V832" s="501">
        <f aca="true" t="shared" si="304" ref="V832:V838">+IF(+(O832+P832)&gt;=L832,+P832,+(+L832-O832))</f>
        <v>0</v>
      </c>
      <c r="W832" s="351">
        <f aca="true" t="shared" si="305" ref="W832:W838">T832+U832-V832</f>
        <v>0</v>
      </c>
      <c r="X832" s="510"/>
      <c r="Y832" s="510"/>
      <c r="Z832" s="282"/>
      <c r="AA832" s="349">
        <f t="shared" si="283"/>
        <v>0</v>
      </c>
    </row>
    <row r="833" spans="1:27" ht="18.75" thickBot="1">
      <c r="A833" s="290">
        <v>640</v>
      </c>
      <c r="B833" s="185"/>
      <c r="C833" s="188">
        <v>5202</v>
      </c>
      <c r="D833" s="189" t="s">
        <v>1462</v>
      </c>
      <c r="E833" s="539">
        <f t="shared" si="301"/>
        <v>0</v>
      </c>
      <c r="F833" s="566"/>
      <c r="G833" s="508"/>
      <c r="H833" s="508"/>
      <c r="I833" s="566"/>
      <c r="J833" s="508"/>
      <c r="K833" s="508"/>
      <c r="L833" s="571">
        <f t="shared" si="302"/>
        <v>0</v>
      </c>
      <c r="M833" s="270">
        <f t="shared" si="281"/>
      </c>
      <c r="N833" s="271"/>
      <c r="O833" s="509"/>
      <c r="P833" s="510"/>
      <c r="Q833" s="373">
        <f t="shared" si="282"/>
        <v>0</v>
      </c>
      <c r="R833" s="494">
        <f t="shared" si="303"/>
        <v>0</v>
      </c>
      <c r="S833" s="271"/>
      <c r="T833" s="509"/>
      <c r="U833" s="510"/>
      <c r="V833" s="501">
        <f t="shared" si="304"/>
        <v>0</v>
      </c>
      <c r="W833" s="351">
        <f t="shared" si="305"/>
        <v>0</v>
      </c>
      <c r="X833" s="510"/>
      <c r="Y833" s="510"/>
      <c r="Z833" s="282"/>
      <c r="AA833" s="349">
        <f t="shared" si="283"/>
        <v>0</v>
      </c>
    </row>
    <row r="834" spans="1:27" ht="18.75" thickBot="1">
      <c r="A834" s="290">
        <v>645</v>
      </c>
      <c r="B834" s="185"/>
      <c r="C834" s="188">
        <v>5203</v>
      </c>
      <c r="D834" s="189" t="s">
        <v>401</v>
      </c>
      <c r="E834" s="539">
        <f t="shared" si="301"/>
        <v>0</v>
      </c>
      <c r="F834" s="566"/>
      <c r="G834" s="508"/>
      <c r="H834" s="508"/>
      <c r="I834" s="566"/>
      <c r="J834" s="508"/>
      <c r="K834" s="508"/>
      <c r="L834" s="571">
        <f t="shared" si="302"/>
        <v>0</v>
      </c>
      <c r="M834" s="270">
        <f t="shared" si="281"/>
      </c>
      <c r="N834" s="271"/>
      <c r="O834" s="509"/>
      <c r="P834" s="510"/>
      <c r="Q834" s="373">
        <f t="shared" si="282"/>
        <v>0</v>
      </c>
      <c r="R834" s="494">
        <f t="shared" si="303"/>
        <v>0</v>
      </c>
      <c r="S834" s="271"/>
      <c r="T834" s="509"/>
      <c r="U834" s="510"/>
      <c r="V834" s="501">
        <f t="shared" si="304"/>
        <v>0</v>
      </c>
      <c r="W834" s="351">
        <f t="shared" si="305"/>
        <v>0</v>
      </c>
      <c r="X834" s="510"/>
      <c r="Y834" s="510"/>
      <c r="Z834" s="282"/>
      <c r="AA834" s="349">
        <f t="shared" si="283"/>
        <v>0</v>
      </c>
    </row>
    <row r="835" spans="1:27" ht="18.75" thickBot="1">
      <c r="A835" s="290">
        <v>650</v>
      </c>
      <c r="B835" s="185"/>
      <c r="C835" s="188">
        <v>5204</v>
      </c>
      <c r="D835" s="189" t="s">
        <v>402</v>
      </c>
      <c r="E835" s="539">
        <f t="shared" si="301"/>
        <v>0</v>
      </c>
      <c r="F835" s="566"/>
      <c r="G835" s="508"/>
      <c r="H835" s="508"/>
      <c r="I835" s="566"/>
      <c r="J835" s="508"/>
      <c r="K835" s="508"/>
      <c r="L835" s="571">
        <f t="shared" si="302"/>
        <v>0</v>
      </c>
      <c r="M835" s="270">
        <f t="shared" si="281"/>
      </c>
      <c r="N835" s="271"/>
      <c r="O835" s="509"/>
      <c r="P835" s="510"/>
      <c r="Q835" s="373">
        <f t="shared" si="282"/>
        <v>0</v>
      </c>
      <c r="R835" s="494">
        <f t="shared" si="303"/>
        <v>0</v>
      </c>
      <c r="S835" s="271"/>
      <c r="T835" s="509"/>
      <c r="U835" s="510"/>
      <c r="V835" s="501">
        <f t="shared" si="304"/>
        <v>0</v>
      </c>
      <c r="W835" s="351">
        <f t="shared" si="305"/>
        <v>0</v>
      </c>
      <c r="X835" s="510"/>
      <c r="Y835" s="510"/>
      <c r="Z835" s="282"/>
      <c r="AA835" s="349">
        <f t="shared" si="283"/>
        <v>0</v>
      </c>
    </row>
    <row r="836" spans="1:27" ht="18.75" thickBot="1">
      <c r="A836" s="289">
        <v>655</v>
      </c>
      <c r="B836" s="185"/>
      <c r="C836" s="188">
        <v>5205</v>
      </c>
      <c r="D836" s="189" t="s">
        <v>403</v>
      </c>
      <c r="E836" s="539">
        <f t="shared" si="301"/>
        <v>0</v>
      </c>
      <c r="F836" s="566"/>
      <c r="G836" s="508"/>
      <c r="H836" s="508"/>
      <c r="I836" s="566"/>
      <c r="J836" s="508"/>
      <c r="K836" s="508"/>
      <c r="L836" s="571">
        <f t="shared" si="302"/>
        <v>0</v>
      </c>
      <c r="M836" s="270">
        <f t="shared" si="281"/>
      </c>
      <c r="N836" s="271"/>
      <c r="O836" s="509"/>
      <c r="P836" s="510"/>
      <c r="Q836" s="373">
        <f t="shared" si="282"/>
        <v>0</v>
      </c>
      <c r="R836" s="494">
        <f t="shared" si="303"/>
        <v>0</v>
      </c>
      <c r="S836" s="271"/>
      <c r="T836" s="509"/>
      <c r="U836" s="510"/>
      <c r="V836" s="501">
        <f t="shared" si="304"/>
        <v>0</v>
      </c>
      <c r="W836" s="351">
        <f t="shared" si="305"/>
        <v>0</v>
      </c>
      <c r="X836" s="510"/>
      <c r="Y836" s="510"/>
      <c r="Z836" s="282"/>
      <c r="AA836" s="349">
        <f t="shared" si="283"/>
        <v>0</v>
      </c>
    </row>
    <row r="837" spans="1:27" ht="18.75" thickBot="1">
      <c r="A837" s="289">
        <v>665</v>
      </c>
      <c r="B837" s="185"/>
      <c r="C837" s="188">
        <v>5206</v>
      </c>
      <c r="D837" s="189" t="s">
        <v>404</v>
      </c>
      <c r="E837" s="539">
        <f t="shared" si="301"/>
        <v>0</v>
      </c>
      <c r="F837" s="566"/>
      <c r="G837" s="508"/>
      <c r="H837" s="508"/>
      <c r="I837" s="566"/>
      <c r="J837" s="508"/>
      <c r="K837" s="508"/>
      <c r="L837" s="571">
        <f t="shared" si="302"/>
        <v>0</v>
      </c>
      <c r="M837" s="270">
        <f t="shared" si="281"/>
      </c>
      <c r="N837" s="271"/>
      <c r="O837" s="509"/>
      <c r="P837" s="510"/>
      <c r="Q837" s="373">
        <f t="shared" si="282"/>
        <v>0</v>
      </c>
      <c r="R837" s="494">
        <f t="shared" si="303"/>
        <v>0</v>
      </c>
      <c r="S837" s="271"/>
      <c r="T837" s="509"/>
      <c r="U837" s="510"/>
      <c r="V837" s="501">
        <f t="shared" si="304"/>
        <v>0</v>
      </c>
      <c r="W837" s="351">
        <f t="shared" si="305"/>
        <v>0</v>
      </c>
      <c r="X837" s="510"/>
      <c r="Y837" s="510"/>
      <c r="Z837" s="282"/>
      <c r="AA837" s="349">
        <f t="shared" si="283"/>
        <v>0</v>
      </c>
    </row>
    <row r="838" spans="1:27" ht="18.75" thickBot="1">
      <c r="A838" s="289">
        <v>675</v>
      </c>
      <c r="B838" s="185"/>
      <c r="C838" s="190">
        <v>5219</v>
      </c>
      <c r="D838" s="191" t="s">
        <v>405</v>
      </c>
      <c r="E838" s="539">
        <f t="shared" si="301"/>
        <v>0</v>
      </c>
      <c r="F838" s="566"/>
      <c r="G838" s="508"/>
      <c r="H838" s="508"/>
      <c r="I838" s="566"/>
      <c r="J838" s="508"/>
      <c r="K838" s="508"/>
      <c r="L838" s="571">
        <f t="shared" si="302"/>
        <v>0</v>
      </c>
      <c r="M838" s="270">
        <f t="shared" si="281"/>
      </c>
      <c r="N838" s="271"/>
      <c r="O838" s="509"/>
      <c r="P838" s="510"/>
      <c r="Q838" s="373">
        <f t="shared" si="282"/>
        <v>0</v>
      </c>
      <c r="R838" s="494">
        <f t="shared" si="303"/>
        <v>0</v>
      </c>
      <c r="S838" s="271"/>
      <c r="T838" s="509"/>
      <c r="U838" s="510"/>
      <c r="V838" s="501">
        <f t="shared" si="304"/>
        <v>0</v>
      </c>
      <c r="W838" s="351">
        <f t="shared" si="305"/>
        <v>0</v>
      </c>
      <c r="X838" s="510"/>
      <c r="Y838" s="510"/>
      <c r="Z838" s="282"/>
      <c r="AA838" s="349">
        <f t="shared" si="283"/>
        <v>0</v>
      </c>
    </row>
    <row r="839" spans="1:27" ht="18.75" thickBot="1">
      <c r="A839" s="289">
        <v>685</v>
      </c>
      <c r="B839" s="184">
        <v>5300</v>
      </c>
      <c r="C839" s="867" t="s">
        <v>406</v>
      </c>
      <c r="D839" s="867"/>
      <c r="E839" s="847">
        <f aca="true" t="shared" si="306" ref="E839:L839">SUM(E840:E841)</f>
        <v>0</v>
      </c>
      <c r="F839" s="565">
        <f t="shared" si="306"/>
        <v>0</v>
      </c>
      <c r="G839" s="505">
        <f t="shared" si="306"/>
        <v>0</v>
      </c>
      <c r="H839" s="505">
        <f>SUM(H840:H841)</f>
        <v>0</v>
      </c>
      <c r="I839" s="565">
        <f t="shared" si="306"/>
        <v>0</v>
      </c>
      <c r="J839" s="505">
        <f t="shared" si="306"/>
        <v>0</v>
      </c>
      <c r="K839" s="505">
        <f t="shared" si="306"/>
        <v>0</v>
      </c>
      <c r="L839" s="505">
        <f t="shared" si="306"/>
        <v>0</v>
      </c>
      <c r="M839" s="270">
        <f t="shared" si="281"/>
      </c>
      <c r="N839" s="271"/>
      <c r="O839" s="369">
        <f>SUM(O840:O841)</f>
        <v>0</v>
      </c>
      <c r="P839" s="370">
        <f>SUM(P840:P841)</f>
        <v>0</v>
      </c>
      <c r="Q839" s="506">
        <f>SUM(Q840:Q841)</f>
        <v>0</v>
      </c>
      <c r="R839" s="507">
        <f>SUM(R840:R841)</f>
        <v>0</v>
      </c>
      <c r="S839" s="271"/>
      <c r="T839" s="369">
        <f aca="true" t="shared" si="307" ref="T839:Z839">SUM(T840:T841)</f>
        <v>0</v>
      </c>
      <c r="U839" s="370">
        <f t="shared" si="307"/>
        <v>0</v>
      </c>
      <c r="V839" s="370">
        <f t="shared" si="307"/>
        <v>0</v>
      </c>
      <c r="W839" s="370">
        <f t="shared" si="307"/>
        <v>0</v>
      </c>
      <c r="X839" s="370">
        <f t="shared" si="307"/>
        <v>0</v>
      </c>
      <c r="Y839" s="370">
        <f t="shared" si="307"/>
        <v>0</v>
      </c>
      <c r="Z839" s="507">
        <f t="shared" si="307"/>
        <v>0</v>
      </c>
      <c r="AA839" s="349">
        <f t="shared" si="283"/>
        <v>0</v>
      </c>
    </row>
    <row r="840" spans="1:27" ht="18.75" thickBot="1">
      <c r="A840" s="290">
        <v>690</v>
      </c>
      <c r="B840" s="185"/>
      <c r="C840" s="186">
        <v>5301</v>
      </c>
      <c r="D840" s="187" t="s">
        <v>949</v>
      </c>
      <c r="E840" s="539">
        <f>F840+G840+H840</f>
        <v>0</v>
      </c>
      <c r="F840" s="566"/>
      <c r="G840" s="508"/>
      <c r="H840" s="508"/>
      <c r="I840" s="566"/>
      <c r="J840" s="508"/>
      <c r="K840" s="508"/>
      <c r="L840" s="571">
        <f>I840+J840+K840</f>
        <v>0</v>
      </c>
      <c r="M840" s="270">
        <f t="shared" si="281"/>
      </c>
      <c r="N840" s="271"/>
      <c r="O840" s="509"/>
      <c r="P840" s="510"/>
      <c r="Q840" s="373">
        <f t="shared" si="282"/>
        <v>0</v>
      </c>
      <c r="R840" s="494">
        <f>O840+P840-Q840</f>
        <v>0</v>
      </c>
      <c r="S840" s="271"/>
      <c r="T840" s="509"/>
      <c r="U840" s="510"/>
      <c r="V840" s="501">
        <f>+IF(+(O840+P840)&gt;=L840,+P840,+(+L840-O840))</f>
        <v>0</v>
      </c>
      <c r="W840" s="351">
        <f>T840+U840-V840</f>
        <v>0</v>
      </c>
      <c r="X840" s="510"/>
      <c r="Y840" s="510"/>
      <c r="Z840" s="282"/>
      <c r="AA840" s="349">
        <f t="shared" si="283"/>
        <v>0</v>
      </c>
    </row>
    <row r="841" spans="1:27" ht="18.75" thickBot="1">
      <c r="A841" s="290">
        <v>695</v>
      </c>
      <c r="B841" s="185"/>
      <c r="C841" s="190">
        <v>5309</v>
      </c>
      <c r="D841" s="191" t="s">
        <v>407</v>
      </c>
      <c r="E841" s="539">
        <f>F841+G841+H841</f>
        <v>0</v>
      </c>
      <c r="F841" s="566"/>
      <c r="G841" s="508"/>
      <c r="H841" s="508"/>
      <c r="I841" s="566"/>
      <c r="J841" s="508"/>
      <c r="K841" s="508"/>
      <c r="L841" s="571">
        <f>I841+J841+K841</f>
        <v>0</v>
      </c>
      <c r="M841" s="270">
        <f t="shared" si="281"/>
      </c>
      <c r="N841" s="271"/>
      <c r="O841" s="509"/>
      <c r="P841" s="510"/>
      <c r="Q841" s="373">
        <f t="shared" si="282"/>
        <v>0</v>
      </c>
      <c r="R841" s="494">
        <f>O841+P841-Q841</f>
        <v>0</v>
      </c>
      <c r="S841" s="271"/>
      <c r="T841" s="509"/>
      <c r="U841" s="510"/>
      <c r="V841" s="501">
        <f>+IF(+(O841+P841)&gt;=L841,+P841,+(+L841-O841))</f>
        <v>0</v>
      </c>
      <c r="W841" s="351">
        <f>T841+U841-V841</f>
        <v>0</v>
      </c>
      <c r="X841" s="510"/>
      <c r="Y841" s="510"/>
      <c r="Z841" s="282"/>
      <c r="AA841" s="349">
        <f t="shared" si="283"/>
        <v>0</v>
      </c>
    </row>
    <row r="842" spans="1:27" ht="18.75" thickBot="1">
      <c r="A842" s="289">
        <v>700</v>
      </c>
      <c r="B842" s="184">
        <v>5400</v>
      </c>
      <c r="C842" s="865" t="s">
        <v>498</v>
      </c>
      <c r="D842" s="865"/>
      <c r="E842" s="539">
        <f>F842+G842+H842</f>
        <v>0</v>
      </c>
      <c r="F842" s="564"/>
      <c r="G842" s="502"/>
      <c r="H842" s="502"/>
      <c r="I842" s="564"/>
      <c r="J842" s="502"/>
      <c r="K842" s="502"/>
      <c r="L842" s="571">
        <f>I842+J842+K842</f>
        <v>0</v>
      </c>
      <c r="M842" s="270">
        <f t="shared" si="281"/>
      </c>
      <c r="N842" s="271"/>
      <c r="O842" s="503"/>
      <c r="P842" s="504"/>
      <c r="Q842" s="370">
        <f t="shared" si="282"/>
        <v>0</v>
      </c>
      <c r="R842" s="494">
        <f>O842+P842-Q842</f>
        <v>0</v>
      </c>
      <c r="S842" s="271"/>
      <c r="T842" s="503"/>
      <c r="U842" s="504"/>
      <c r="V842" s="501">
        <f>+IF(+(O842+P842)&gt;=L842,+P842,+(+L842-O842))</f>
        <v>0</v>
      </c>
      <c r="W842" s="351">
        <f>T842+U842-V842</f>
        <v>0</v>
      </c>
      <c r="X842" s="504"/>
      <c r="Y842" s="504"/>
      <c r="Z842" s="282"/>
      <c r="AA842" s="349">
        <f t="shared" si="283"/>
        <v>0</v>
      </c>
    </row>
    <row r="843" spans="1:27" ht="18.75" thickBot="1">
      <c r="A843" s="289">
        <v>710</v>
      </c>
      <c r="B843" s="143">
        <v>5500</v>
      </c>
      <c r="C843" s="860" t="s">
        <v>499</v>
      </c>
      <c r="D843" s="860"/>
      <c r="E843" s="540">
        <f aca="true" t="shared" si="308" ref="E843:L843">SUM(E844:E847)</f>
        <v>0</v>
      </c>
      <c r="F843" s="353">
        <f t="shared" si="308"/>
        <v>0</v>
      </c>
      <c r="G843" s="279">
        <f t="shared" si="308"/>
        <v>0</v>
      </c>
      <c r="H843" s="279">
        <f>SUM(H844:H847)</f>
        <v>0</v>
      </c>
      <c r="I843" s="353">
        <f t="shared" si="308"/>
        <v>0</v>
      </c>
      <c r="J843" s="279">
        <f t="shared" si="308"/>
        <v>0</v>
      </c>
      <c r="K843" s="279">
        <f t="shared" si="308"/>
        <v>0</v>
      </c>
      <c r="L843" s="279">
        <f t="shared" si="308"/>
        <v>0</v>
      </c>
      <c r="M843" s="270">
        <f t="shared" si="281"/>
      </c>
      <c r="N843" s="271"/>
      <c r="O843" s="354">
        <f>SUM(O844:O847)</f>
        <v>0</v>
      </c>
      <c r="P843" s="355">
        <f>SUM(P844:P847)</f>
        <v>0</v>
      </c>
      <c r="Q843" s="496">
        <f>SUM(Q844:Q847)</f>
        <v>0</v>
      </c>
      <c r="R843" s="497">
        <f>SUM(R844:R847)</f>
        <v>0</v>
      </c>
      <c r="S843" s="271"/>
      <c r="T843" s="354">
        <f aca="true" t="shared" si="309" ref="T843:Z843">SUM(T844:T847)</f>
        <v>0</v>
      </c>
      <c r="U843" s="355">
        <f t="shared" si="309"/>
        <v>0</v>
      </c>
      <c r="V843" s="355">
        <f t="shared" si="309"/>
        <v>0</v>
      </c>
      <c r="W843" s="355">
        <f t="shared" si="309"/>
        <v>0</v>
      </c>
      <c r="X843" s="355">
        <f t="shared" si="309"/>
        <v>0</v>
      </c>
      <c r="Y843" s="355">
        <f t="shared" si="309"/>
        <v>0</v>
      </c>
      <c r="Z843" s="497">
        <f t="shared" si="309"/>
        <v>0</v>
      </c>
      <c r="AA843" s="349">
        <f t="shared" si="283"/>
        <v>0</v>
      </c>
    </row>
    <row r="844" spans="1:27" ht="18.75" thickBot="1">
      <c r="A844" s="290">
        <v>715</v>
      </c>
      <c r="B844" s="182"/>
      <c r="C844" s="148">
        <v>5501</v>
      </c>
      <c r="D844" s="172" t="s">
        <v>500</v>
      </c>
      <c r="E844" s="539">
        <f>F844+G844+H844</f>
        <v>0</v>
      </c>
      <c r="F844" s="526"/>
      <c r="G844" s="272"/>
      <c r="H844" s="272"/>
      <c r="I844" s="526"/>
      <c r="J844" s="272"/>
      <c r="K844" s="272"/>
      <c r="L844" s="571">
        <f>I844+J844+K844</f>
        <v>0</v>
      </c>
      <c r="M844" s="270">
        <f t="shared" si="281"/>
      </c>
      <c r="N844" s="271"/>
      <c r="O844" s="493"/>
      <c r="P844" s="281"/>
      <c r="Q844" s="351">
        <f t="shared" si="282"/>
        <v>0</v>
      </c>
      <c r="R844" s="494">
        <f>O844+P844-Q844</f>
        <v>0</v>
      </c>
      <c r="S844" s="271"/>
      <c r="T844" s="493"/>
      <c r="U844" s="281"/>
      <c r="V844" s="501">
        <f>+IF(+(O844+P844)&gt;=L844,+P844,+(+L844-O844))</f>
        <v>0</v>
      </c>
      <c r="W844" s="351">
        <f>T844+U844-V844</f>
        <v>0</v>
      </c>
      <c r="X844" s="281"/>
      <c r="Y844" s="281"/>
      <c r="Z844" s="282"/>
      <c r="AA844" s="349">
        <f t="shared" si="283"/>
        <v>0</v>
      </c>
    </row>
    <row r="845" spans="1:27" ht="18.75" thickBot="1">
      <c r="A845" s="290">
        <v>720</v>
      </c>
      <c r="B845" s="182"/>
      <c r="C845" s="140">
        <v>5502</v>
      </c>
      <c r="D845" s="149" t="s">
        <v>501</v>
      </c>
      <c r="E845" s="539">
        <f>F845+G845+H845</f>
        <v>0</v>
      </c>
      <c r="F845" s="526"/>
      <c r="G845" s="272"/>
      <c r="H845" s="272"/>
      <c r="I845" s="526"/>
      <c r="J845" s="272"/>
      <c r="K845" s="272"/>
      <c r="L845" s="571">
        <f>I845+J845+K845</f>
        <v>0</v>
      </c>
      <c r="M845" s="270">
        <f t="shared" si="281"/>
      </c>
      <c r="N845" s="271"/>
      <c r="O845" s="493"/>
      <c r="P845" s="281"/>
      <c r="Q845" s="351">
        <f t="shared" si="282"/>
        <v>0</v>
      </c>
      <c r="R845" s="494">
        <f>O845+P845-Q845</f>
        <v>0</v>
      </c>
      <c r="S845" s="271"/>
      <c r="T845" s="493"/>
      <c r="U845" s="281"/>
      <c r="V845" s="501">
        <f>+IF(+(O845+P845)&gt;=L845,+P845,+(+L845-O845))</f>
        <v>0</v>
      </c>
      <c r="W845" s="351">
        <f>T845+U845-V845</f>
        <v>0</v>
      </c>
      <c r="X845" s="281"/>
      <c r="Y845" s="281"/>
      <c r="Z845" s="282"/>
      <c r="AA845" s="349">
        <f t="shared" si="283"/>
        <v>0</v>
      </c>
    </row>
    <row r="846" spans="1:27" ht="18.75" thickBot="1">
      <c r="A846" s="290">
        <v>725</v>
      </c>
      <c r="B846" s="182"/>
      <c r="C846" s="140">
        <v>5503</v>
      </c>
      <c r="D846" s="142" t="s">
        <v>502</v>
      </c>
      <c r="E846" s="539">
        <f>F846+G846+H846</f>
        <v>0</v>
      </c>
      <c r="F846" s="526"/>
      <c r="G846" s="272"/>
      <c r="H846" s="272"/>
      <c r="I846" s="526"/>
      <c r="J846" s="272"/>
      <c r="K846" s="272"/>
      <c r="L846" s="571">
        <f>I846+J846+K846</f>
        <v>0</v>
      </c>
      <c r="M846" s="270">
        <f t="shared" si="281"/>
      </c>
      <c r="N846" s="271"/>
      <c r="O846" s="493"/>
      <c r="P846" s="281"/>
      <c r="Q846" s="351">
        <f t="shared" si="282"/>
        <v>0</v>
      </c>
      <c r="R846" s="494">
        <f>O846+P846-Q846</f>
        <v>0</v>
      </c>
      <c r="S846" s="271"/>
      <c r="T846" s="493"/>
      <c r="U846" s="281"/>
      <c r="V846" s="501">
        <f>+IF(+(O846+P846)&gt;=L846,+P846,+(+L846-O846))</f>
        <v>0</v>
      </c>
      <c r="W846" s="351">
        <f>T846+U846-V846</f>
        <v>0</v>
      </c>
      <c r="X846" s="281"/>
      <c r="Y846" s="281"/>
      <c r="Z846" s="282"/>
      <c r="AA846" s="349">
        <f t="shared" si="283"/>
        <v>0</v>
      </c>
    </row>
    <row r="847" spans="1:27" ht="18.75" thickBot="1">
      <c r="A847" s="290">
        <v>730</v>
      </c>
      <c r="B847" s="182"/>
      <c r="C847" s="140">
        <v>5504</v>
      </c>
      <c r="D847" s="149" t="s">
        <v>503</v>
      </c>
      <c r="E847" s="539">
        <f>F847+G847+H847</f>
        <v>0</v>
      </c>
      <c r="F847" s="526"/>
      <c r="G847" s="272"/>
      <c r="H847" s="272"/>
      <c r="I847" s="526"/>
      <c r="J847" s="272"/>
      <c r="K847" s="272"/>
      <c r="L847" s="571">
        <f>I847+J847+K847</f>
        <v>0</v>
      </c>
      <c r="M847" s="270">
        <f t="shared" si="281"/>
      </c>
      <c r="N847" s="271"/>
      <c r="O847" s="493"/>
      <c r="P847" s="281"/>
      <c r="Q847" s="351">
        <f t="shared" si="282"/>
        <v>0</v>
      </c>
      <c r="R847" s="494">
        <f>O847+P847-Q847</f>
        <v>0</v>
      </c>
      <c r="S847" s="271"/>
      <c r="T847" s="493"/>
      <c r="U847" s="281"/>
      <c r="V847" s="501">
        <f>+IF(+(O847+P847)&gt;=L847,+P847,+(+L847-O847))</f>
        <v>0</v>
      </c>
      <c r="W847" s="351">
        <f>T847+U847-V847</f>
        <v>0</v>
      </c>
      <c r="X847" s="281"/>
      <c r="Y847" s="281"/>
      <c r="Z847" s="282"/>
      <c r="AA847" s="349">
        <f t="shared" si="283"/>
        <v>0</v>
      </c>
    </row>
    <row r="848" spans="1:27" ht="18.75" thickBot="1">
      <c r="A848" s="290">
        <v>735</v>
      </c>
      <c r="B848" s="184">
        <v>5700</v>
      </c>
      <c r="C848" s="861" t="s">
        <v>504</v>
      </c>
      <c r="D848" s="862"/>
      <c r="E848" s="847">
        <f aca="true" t="shared" si="310" ref="E848:L848">SUM(E849:E851)</f>
        <v>0</v>
      </c>
      <c r="F848" s="565">
        <f t="shared" si="310"/>
        <v>0</v>
      </c>
      <c r="G848" s="505">
        <f t="shared" si="310"/>
        <v>0</v>
      </c>
      <c r="H848" s="505">
        <f>SUM(H849:H851)</f>
        <v>0</v>
      </c>
      <c r="I848" s="565">
        <f t="shared" si="310"/>
        <v>0</v>
      </c>
      <c r="J848" s="505">
        <f t="shared" si="310"/>
        <v>0</v>
      </c>
      <c r="K848" s="505">
        <f t="shared" si="310"/>
        <v>0</v>
      </c>
      <c r="L848" s="505">
        <f t="shared" si="310"/>
        <v>0</v>
      </c>
      <c r="M848" s="270">
        <f t="shared" si="281"/>
      </c>
      <c r="N848" s="271"/>
      <c r="O848" s="369">
        <f>SUM(O849:O851)</f>
        <v>0</v>
      </c>
      <c r="P848" s="370">
        <f>SUM(P849:P851)</f>
        <v>0</v>
      </c>
      <c r="Q848" s="506">
        <f>SUM(Q849:Q850)</f>
        <v>0</v>
      </c>
      <c r="R848" s="507">
        <f>SUM(R849:R851)</f>
        <v>0</v>
      </c>
      <c r="S848" s="271"/>
      <c r="T848" s="369">
        <f>SUM(T849:T851)</f>
        <v>0</v>
      </c>
      <c r="U848" s="370">
        <f>SUM(U849:U851)</f>
        <v>0</v>
      </c>
      <c r="V848" s="370">
        <f>SUM(V849:V851)</f>
        <v>0</v>
      </c>
      <c r="W848" s="370">
        <f>SUM(W849:W851)</f>
        <v>0</v>
      </c>
      <c r="X848" s="370">
        <f>SUM(X849:X851)</f>
        <v>0</v>
      </c>
      <c r="Y848" s="370">
        <f>SUM(Y849:Y850)</f>
        <v>0</v>
      </c>
      <c r="Z848" s="507">
        <f>SUM(Z849:Z851)</f>
        <v>0</v>
      </c>
      <c r="AA848" s="349">
        <f t="shared" si="283"/>
        <v>0</v>
      </c>
    </row>
    <row r="849" spans="1:27" ht="18.75" thickBot="1">
      <c r="A849" s="290">
        <v>740</v>
      </c>
      <c r="B849" s="185"/>
      <c r="C849" s="186">
        <v>5701</v>
      </c>
      <c r="D849" s="187" t="s">
        <v>505</v>
      </c>
      <c r="E849" s="539">
        <f>F849+G849+H849</f>
        <v>0</v>
      </c>
      <c r="F849" s="566"/>
      <c r="G849" s="508"/>
      <c r="H849" s="508"/>
      <c r="I849" s="566"/>
      <c r="J849" s="508"/>
      <c r="K849" s="508"/>
      <c r="L849" s="571">
        <f>I849+J849+K849</f>
        <v>0</v>
      </c>
      <c r="M849" s="270">
        <f t="shared" si="281"/>
      </c>
      <c r="N849" s="271"/>
      <c r="O849" s="509"/>
      <c r="P849" s="510"/>
      <c r="Q849" s="373">
        <f t="shared" si="282"/>
        <v>0</v>
      </c>
      <c r="R849" s="494">
        <f>O849+P849-Q849</f>
        <v>0</v>
      </c>
      <c r="S849" s="271"/>
      <c r="T849" s="509"/>
      <c r="U849" s="510"/>
      <c r="V849" s="501">
        <f>+IF(+(O849+P849)&gt;=L849,+P849,+(+L849-O849))</f>
        <v>0</v>
      </c>
      <c r="W849" s="351">
        <f>T849+U849-V849</f>
        <v>0</v>
      </c>
      <c r="X849" s="510"/>
      <c r="Y849" s="510"/>
      <c r="Z849" s="282"/>
      <c r="AA849" s="349">
        <f t="shared" si="283"/>
        <v>0</v>
      </c>
    </row>
    <row r="850" spans="1:27" ht="18.75" thickBot="1">
      <c r="A850" s="290">
        <v>745</v>
      </c>
      <c r="B850" s="185"/>
      <c r="C850" s="190">
        <v>5702</v>
      </c>
      <c r="D850" s="191" t="s">
        <v>506</v>
      </c>
      <c r="E850" s="539">
        <f>F850+G850+H850</f>
        <v>0</v>
      </c>
      <c r="F850" s="566"/>
      <c r="G850" s="508"/>
      <c r="H850" s="508"/>
      <c r="I850" s="566"/>
      <c r="J850" s="508"/>
      <c r="K850" s="508"/>
      <c r="L850" s="571">
        <f>I850+J850+K850</f>
        <v>0</v>
      </c>
      <c r="M850" s="270">
        <f t="shared" si="281"/>
      </c>
      <c r="N850" s="271"/>
      <c r="O850" s="509"/>
      <c r="P850" s="510"/>
      <c r="Q850" s="373">
        <f t="shared" si="282"/>
        <v>0</v>
      </c>
      <c r="R850" s="494">
        <f>O850+P850-Q850</f>
        <v>0</v>
      </c>
      <c r="S850" s="271"/>
      <c r="T850" s="509"/>
      <c r="U850" s="510"/>
      <c r="V850" s="501">
        <f>+IF(+(O850+P850)&gt;=L850,+P850,+(+L850-O850))</f>
        <v>0</v>
      </c>
      <c r="W850" s="351">
        <f>T850+U850-V850</f>
        <v>0</v>
      </c>
      <c r="X850" s="510"/>
      <c r="Y850" s="510"/>
      <c r="Z850" s="282"/>
      <c r="AA850" s="349">
        <f t="shared" si="283"/>
        <v>0</v>
      </c>
    </row>
    <row r="851" spans="1:27" ht="18.75" thickBot="1">
      <c r="A851" s="289">
        <v>750</v>
      </c>
      <c r="B851" s="139"/>
      <c r="C851" s="192">
        <v>4071</v>
      </c>
      <c r="D851" s="545" t="s">
        <v>507</v>
      </c>
      <c r="E851" s="539">
        <f>F851+G851+H851</f>
        <v>0</v>
      </c>
      <c r="F851" s="534"/>
      <c r="G851" s="304"/>
      <c r="H851" s="304"/>
      <c r="I851" s="534"/>
      <c r="J851" s="304"/>
      <c r="K851" s="304"/>
      <c r="L851" s="571">
        <f>I851+J851+K851</f>
        <v>0</v>
      </c>
      <c r="M851" s="270">
        <f t="shared" si="281"/>
      </c>
      <c r="N851" s="271"/>
      <c r="O851" s="375"/>
      <c r="P851" s="357"/>
      <c r="Q851" s="357"/>
      <c r="R851" s="511"/>
      <c r="S851" s="271"/>
      <c r="T851" s="352"/>
      <c r="U851" s="357"/>
      <c r="V851" s="357"/>
      <c r="W851" s="357"/>
      <c r="X851" s="357"/>
      <c r="Y851" s="357"/>
      <c r="Z851" s="495"/>
      <c r="AA851" s="349">
        <f t="shared" si="283"/>
        <v>0</v>
      </c>
    </row>
    <row r="852" spans="1:27" ht="36" customHeight="1">
      <c r="A852" s="290">
        <v>755</v>
      </c>
      <c r="B852" s="182"/>
      <c r="C852" s="193"/>
      <c r="D852" s="377"/>
      <c r="E852" s="276"/>
      <c r="F852" s="276"/>
      <c r="G852" s="276"/>
      <c r="H852" s="276"/>
      <c r="I852" s="276"/>
      <c r="J852" s="276"/>
      <c r="K852" s="276"/>
      <c r="L852" s="277"/>
      <c r="M852" s="270">
        <f t="shared" si="281"/>
      </c>
      <c r="N852" s="271"/>
      <c r="O852" s="512"/>
      <c r="P852" s="513"/>
      <c r="Q852" s="364"/>
      <c r="R852" s="365"/>
      <c r="S852" s="271"/>
      <c r="T852" s="512"/>
      <c r="U852" s="513"/>
      <c r="V852" s="364"/>
      <c r="W852" s="364"/>
      <c r="X852" s="513"/>
      <c r="Y852" s="364"/>
      <c r="Z852" s="365"/>
      <c r="AA852" s="365"/>
    </row>
    <row r="853" spans="1:27" ht="18.75" thickBot="1">
      <c r="A853" s="290">
        <v>760</v>
      </c>
      <c r="B853" s="514">
        <v>98</v>
      </c>
      <c r="C853" s="863" t="s">
        <v>508</v>
      </c>
      <c r="D853" s="864"/>
      <c r="E853" s="539">
        <f>F853+G853</f>
        <v>0</v>
      </c>
      <c r="F853" s="528"/>
      <c r="G853" s="285"/>
      <c r="H853" s="285"/>
      <c r="I853" s="528"/>
      <c r="J853" s="285"/>
      <c r="K853" s="285"/>
      <c r="L853" s="571">
        <f>I853+J853+K853</f>
        <v>0</v>
      </c>
      <c r="M853" s="270">
        <f t="shared" si="281"/>
      </c>
      <c r="N853" s="271"/>
      <c r="O853" s="500"/>
      <c r="P853" s="283"/>
      <c r="Q853" s="355">
        <f t="shared" si="282"/>
        <v>0</v>
      </c>
      <c r="R853" s="494">
        <f>O853+P853-Q853</f>
        <v>0</v>
      </c>
      <c r="S853" s="271"/>
      <c r="T853" s="500"/>
      <c r="U853" s="283"/>
      <c r="V853" s="501">
        <f>+IF(+(O853+P853)&gt;=L853,+P853,+(+L853-O853))</f>
        <v>0</v>
      </c>
      <c r="W853" s="351">
        <f>T853+U853-V853</f>
        <v>0</v>
      </c>
      <c r="X853" s="283"/>
      <c r="Y853" s="283"/>
      <c r="Z853" s="282"/>
      <c r="AA853" s="349">
        <f t="shared" si="283"/>
        <v>0</v>
      </c>
    </row>
    <row r="854" spans="1:27" ht="15.75">
      <c r="A854" s="289">
        <v>765</v>
      </c>
      <c r="B854" s="194"/>
      <c r="C854" s="379" t="s">
        <v>509</v>
      </c>
      <c r="D854" s="380"/>
      <c r="E854" s="460"/>
      <c r="F854" s="460"/>
      <c r="G854" s="460"/>
      <c r="H854" s="460"/>
      <c r="I854" s="460"/>
      <c r="J854" s="460"/>
      <c r="K854" s="460"/>
      <c r="L854" s="381"/>
      <c r="M854" s="270">
        <f t="shared" si="281"/>
      </c>
      <c r="N854" s="271"/>
      <c r="O854" s="382"/>
      <c r="P854" s="383"/>
      <c r="Q854" s="383"/>
      <c r="R854" s="384"/>
      <c r="S854" s="271"/>
      <c r="T854" s="382"/>
      <c r="U854" s="383"/>
      <c r="V854" s="383"/>
      <c r="W854" s="383"/>
      <c r="X854" s="383"/>
      <c r="Y854" s="383"/>
      <c r="Z854" s="384"/>
      <c r="AA854" s="384"/>
    </row>
    <row r="855" spans="1:27" ht="15.75">
      <c r="A855" s="289">
        <v>775</v>
      </c>
      <c r="B855" s="194"/>
      <c r="C855" s="385" t="s">
        <v>510</v>
      </c>
      <c r="D855" s="377"/>
      <c r="E855" s="448"/>
      <c r="F855" s="448"/>
      <c r="G855" s="448"/>
      <c r="H855" s="448"/>
      <c r="I855" s="448"/>
      <c r="J855" s="448"/>
      <c r="K855" s="448"/>
      <c r="L855" s="342"/>
      <c r="M855" s="270">
        <f t="shared" si="281"/>
      </c>
      <c r="N855" s="271"/>
      <c r="O855" s="386"/>
      <c r="P855" s="387"/>
      <c r="Q855" s="387"/>
      <c r="R855" s="388"/>
      <c r="S855" s="271"/>
      <c r="T855" s="386"/>
      <c r="U855" s="387"/>
      <c r="V855" s="387"/>
      <c r="W855" s="387"/>
      <c r="X855" s="387"/>
      <c r="Y855" s="387"/>
      <c r="Z855" s="388"/>
      <c r="AA855" s="388"/>
    </row>
    <row r="856" spans="1:27" ht="16.5" thickBot="1">
      <c r="A856" s="290">
        <v>780</v>
      </c>
      <c r="B856" s="195"/>
      <c r="C856" s="389" t="s">
        <v>511</v>
      </c>
      <c r="D856" s="390"/>
      <c r="E856" s="461"/>
      <c r="F856" s="461"/>
      <c r="G856" s="461"/>
      <c r="H856" s="461"/>
      <c r="I856" s="461"/>
      <c r="J856" s="461"/>
      <c r="K856" s="461"/>
      <c r="L856" s="344"/>
      <c r="M856" s="270">
        <f t="shared" si="281"/>
      </c>
      <c r="N856" s="271"/>
      <c r="O856" s="391"/>
      <c r="P856" s="392"/>
      <c r="Q856" s="392"/>
      <c r="R856" s="393"/>
      <c r="S856" s="271"/>
      <c r="T856" s="391"/>
      <c r="U856" s="392"/>
      <c r="V856" s="392"/>
      <c r="W856" s="392"/>
      <c r="X856" s="392"/>
      <c r="Y856" s="392"/>
      <c r="Z856" s="393"/>
      <c r="AA856" s="393"/>
    </row>
    <row r="857" spans="1:27" ht="18.75" thickBot="1">
      <c r="A857" s="290">
        <v>785</v>
      </c>
      <c r="B857" s="196"/>
      <c r="C857" s="165" t="s">
        <v>742</v>
      </c>
      <c r="D857" s="197" t="s">
        <v>512</v>
      </c>
      <c r="E857" s="307">
        <f aca="true" t="shared" si="311" ref="E857:L857">SUM(E745,E748,E754,E760,E761,E779,E783,E789,E792,E793,E794,E795,E796,E803,E810,E811,E812,E813,E820,E824,E825,E826,E827,E830,E831,E839,E842,E843,E848)+E853</f>
        <v>0</v>
      </c>
      <c r="F857" s="307">
        <f t="shared" si="311"/>
        <v>0</v>
      </c>
      <c r="G857" s="307">
        <f t="shared" si="311"/>
        <v>0</v>
      </c>
      <c r="H857" s="307">
        <f>SUM(H745,H748,H754,H760,H761,H779,H783,H789,H792,H793,H794,H795,H796,H803,H810,H811,H812,H813,H820,H824,H825,H826,H827,H830,H831,H839,H842,H843,H848)+H853</f>
        <v>0</v>
      </c>
      <c r="I857" s="307">
        <f t="shared" si="311"/>
        <v>43919</v>
      </c>
      <c r="J857" s="307">
        <f t="shared" si="311"/>
        <v>0</v>
      </c>
      <c r="K857" s="307">
        <f t="shared" si="311"/>
        <v>0</v>
      </c>
      <c r="L857" s="307">
        <f t="shared" si="311"/>
        <v>43919</v>
      </c>
      <c r="M857" s="270">
        <f>(IF($E857&lt;&gt;0,$M$2,IF($L857&lt;&gt;0,$M$2,"")))</f>
        <v>1</v>
      </c>
      <c r="N857" s="515" t="str">
        <f>LEFT(C742,1)</f>
        <v>5</v>
      </c>
      <c r="O857" s="307">
        <f>SUM(O745,O748,O754,O760,O761,O779,O783,O789,O792,O793,O794,O795,O796,O803,O810,O811,O812,O813,O820,O824,O825,O826,O827,O830,O831,O839,O842,O843,O848)+O853</f>
        <v>0</v>
      </c>
      <c r="P857" s="307">
        <f>SUM(P745,P748,P754,P760,P761,P779,P783,P789,P792,P793,P794,P795,P796,P803,P810,P811,P812,P813,P820,P824,P825,P826,P827,P830,P831,P839,P842,P843,P848)+P853</f>
        <v>0</v>
      </c>
      <c r="Q857" s="307">
        <f>SUM(Q745,Q748,Q754,Q760,Q761,Q779,Q783,Q789,Q792,Q793,Q794,Q795,Q796,Q803,Q810,Q811,Q812,Q813,Q820,Q824,Q825,Q826,Q827,Q830,Q831,Q839,Q842,Q843,Q848)+Q853</f>
        <v>43919</v>
      </c>
      <c r="R857" s="307">
        <f>SUM(R745,R748,R754,R760,R761,R779,R783,R789,R792,R793,R794,R795,R796,R803,R810,R811,R812,R813,R820,R824,R825,R826,R827,R830,R831,R839,R842,R843,R848)+R853</f>
        <v>-43919</v>
      </c>
      <c r="S857" s="244"/>
      <c r="T857" s="307">
        <f aca="true" t="shared" si="312" ref="T857:Y857">SUM(T745,T748,T754,T760,T761,T779,T783,T789,T792,T793,T794,T795,T796,T803,T810,T811,T812,T813,T820,T824,T825,T826,T827,T830,T831,T839,T842,T843,T848)+T853</f>
        <v>0</v>
      </c>
      <c r="U857" s="307">
        <f t="shared" si="312"/>
        <v>0</v>
      </c>
      <c r="V857" s="307">
        <f t="shared" si="312"/>
        <v>0</v>
      </c>
      <c r="W857" s="307">
        <f t="shared" si="312"/>
        <v>0</v>
      </c>
      <c r="X857" s="307">
        <f t="shared" si="312"/>
        <v>0</v>
      </c>
      <c r="Y857" s="307">
        <f t="shared" si="312"/>
        <v>0</v>
      </c>
      <c r="Z857" s="307">
        <f>SUM(Z745,Z748,Z754,Z760,Z761,Z779,Z783,Z789,Z792,Z793,Z794,Z795,Z796,Z803,Z810,Z811,Z812,Z813,Z820,Z824,Z825,Z826,Z827,Z830,Z831,Z839,Z842,Z843,Z848)+Z853</f>
        <v>0</v>
      </c>
      <c r="AA857" s="349">
        <f>W857-X857-Y857-Z857</f>
        <v>0</v>
      </c>
    </row>
    <row r="858" spans="1:27" ht="15.75">
      <c r="A858" s="290">
        <v>790</v>
      </c>
      <c r="B858" s="811" t="s">
        <v>1200</v>
      </c>
      <c r="C858" s="198"/>
      <c r="L858" s="241"/>
      <c r="M858" s="243">
        <f>(IF($E857&lt;&gt;0,$M$2,IF($L857&lt;&gt;0,$M$2,"")))</f>
        <v>1</v>
      </c>
      <c r="S858" s="467"/>
      <c r="AA858" s="467"/>
    </row>
    <row r="859" spans="1:27" ht="15">
      <c r="A859" s="290">
        <v>795</v>
      </c>
      <c r="B859" s="457"/>
      <c r="C859" s="457"/>
      <c r="D859" s="458"/>
      <c r="E859" s="457"/>
      <c r="F859" s="457"/>
      <c r="G859" s="457"/>
      <c r="H859" s="457"/>
      <c r="I859" s="457"/>
      <c r="J859" s="457"/>
      <c r="K859" s="457"/>
      <c r="L859" s="459"/>
      <c r="M859" s="243">
        <f>(IF($E857&lt;&gt;0,$M$2,IF($L857&lt;&gt;0,$M$2,"")))</f>
        <v>1</v>
      </c>
      <c r="O859" s="457"/>
      <c r="P859" s="457"/>
      <c r="Q859" s="459"/>
      <c r="R859" s="459"/>
      <c r="S859" s="459"/>
      <c r="T859" s="457"/>
      <c r="U859" s="457"/>
      <c r="V859" s="459"/>
      <c r="W859" s="459"/>
      <c r="X859" s="457"/>
      <c r="Y859" s="459"/>
      <c r="Z859" s="459"/>
      <c r="AA859" s="459"/>
    </row>
    <row r="860" spans="1:27" ht="15">
      <c r="A860" s="289">
        <v>805</v>
      </c>
      <c r="E860" s="309"/>
      <c r="F860" s="309"/>
      <c r="G860" s="309"/>
      <c r="H860" s="309"/>
      <c r="I860" s="309"/>
      <c r="J860" s="309"/>
      <c r="K860" s="309"/>
      <c r="L860" s="315"/>
      <c r="M860" s="243">
        <f>(IF($E990&lt;&gt;0,$M$2,IF($L990&lt;&gt;0,$M$2,"")))</f>
        <v>1</v>
      </c>
      <c r="O860" s="309"/>
      <c r="P860" s="309"/>
      <c r="Q860" s="315"/>
      <c r="R860" s="315"/>
      <c r="S860" s="315"/>
      <c r="T860" s="309"/>
      <c r="U860" s="309"/>
      <c r="V860" s="315"/>
      <c r="W860" s="315"/>
      <c r="X860" s="309"/>
      <c r="Y860" s="315"/>
      <c r="Z860" s="315"/>
      <c r="AA860" s="467"/>
    </row>
    <row r="861" spans="1:27" ht="15">
      <c r="A861" s="290">
        <v>810</v>
      </c>
      <c r="C861" s="249"/>
      <c r="D861" s="250"/>
      <c r="E861" s="309"/>
      <c r="F861" s="309"/>
      <c r="G861" s="309"/>
      <c r="H861" s="309"/>
      <c r="I861" s="309"/>
      <c r="J861" s="309"/>
      <c r="K861" s="309"/>
      <c r="L861" s="315"/>
      <c r="M861" s="243">
        <f>(IF($E990&lt;&gt;0,$M$2,IF($L990&lt;&gt;0,$M$2,"")))</f>
        <v>1</v>
      </c>
      <c r="O861" s="309"/>
      <c r="P861" s="309"/>
      <c r="Q861" s="315"/>
      <c r="R861" s="315"/>
      <c r="S861" s="315"/>
      <c r="T861" s="309"/>
      <c r="U861" s="309"/>
      <c r="V861" s="315"/>
      <c r="W861" s="315"/>
      <c r="X861" s="309"/>
      <c r="Y861" s="315"/>
      <c r="Z861" s="315"/>
      <c r="AA861" s="467"/>
    </row>
    <row r="862" spans="1:27" ht="15">
      <c r="A862" s="290">
        <v>815</v>
      </c>
      <c r="B862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862" s="888"/>
      <c r="D862" s="888"/>
      <c r="E862" s="309"/>
      <c r="F862" s="309"/>
      <c r="G862" s="309"/>
      <c r="H862" s="309"/>
      <c r="I862" s="309"/>
      <c r="J862" s="309"/>
      <c r="K862" s="309"/>
      <c r="L862" s="315"/>
      <c r="M862" s="243">
        <f>(IF($E990&lt;&gt;0,$M$2,IF($L990&lt;&gt;0,$M$2,"")))</f>
        <v>1</v>
      </c>
      <c r="O862" s="309"/>
      <c r="P862" s="309"/>
      <c r="Q862" s="315"/>
      <c r="R862" s="315"/>
      <c r="S862" s="315"/>
      <c r="T862" s="309"/>
      <c r="U862" s="309"/>
      <c r="V862" s="315"/>
      <c r="W862" s="315"/>
      <c r="X862" s="309"/>
      <c r="Y862" s="315"/>
      <c r="Z862" s="315"/>
      <c r="AA862" s="467"/>
    </row>
    <row r="863" spans="1:27" ht="15">
      <c r="A863" s="296">
        <v>525</v>
      </c>
      <c r="C863" s="249"/>
      <c r="D863" s="250"/>
      <c r="E863" s="310" t="s">
        <v>227</v>
      </c>
      <c r="F863" s="310" t="s">
        <v>1064</v>
      </c>
      <c r="G863" s="309"/>
      <c r="H863" s="309"/>
      <c r="I863" s="309"/>
      <c r="J863" s="309"/>
      <c r="K863" s="309"/>
      <c r="L863" s="315"/>
      <c r="M863" s="243">
        <f>(IF($E990&lt;&gt;0,$M$2,IF($L990&lt;&gt;0,$M$2,"")))</f>
        <v>1</v>
      </c>
      <c r="O863" s="309"/>
      <c r="P863" s="309"/>
      <c r="Q863" s="315"/>
      <c r="R863" s="315"/>
      <c r="S863" s="315"/>
      <c r="T863" s="309"/>
      <c r="U863" s="309"/>
      <c r="V863" s="315"/>
      <c r="W863" s="315"/>
      <c r="X863" s="309"/>
      <c r="Y863" s="315"/>
      <c r="Z863" s="315"/>
      <c r="AA863" s="467"/>
    </row>
    <row r="864" spans="1:27" ht="15.75">
      <c r="A864" s="289">
        <v>820</v>
      </c>
      <c r="B864" s="889">
        <f>$B$9</f>
        <v>0</v>
      </c>
      <c r="C864" s="888"/>
      <c r="D864" s="888"/>
      <c r="E864" s="311">
        <f>$E$9</f>
        <v>42005</v>
      </c>
      <c r="F864" s="312">
        <f>$F$9</f>
        <v>42338</v>
      </c>
      <c r="G864" s="309"/>
      <c r="H864" s="309"/>
      <c r="I864" s="309"/>
      <c r="J864" s="309"/>
      <c r="K864" s="309"/>
      <c r="L864" s="315"/>
      <c r="M864" s="243">
        <f>(IF($E990&lt;&gt;0,$M$2,IF($L990&lt;&gt;0,$M$2,"")))</f>
        <v>1</v>
      </c>
      <c r="O864" s="309"/>
      <c r="P864" s="309"/>
      <c r="Q864" s="315"/>
      <c r="R864" s="315"/>
      <c r="S864" s="315"/>
      <c r="T864" s="309"/>
      <c r="U864" s="309"/>
      <c r="V864" s="315"/>
      <c r="W864" s="315"/>
      <c r="X864" s="309"/>
      <c r="Y864" s="315"/>
      <c r="Z864" s="315"/>
      <c r="AA864" s="467"/>
    </row>
    <row r="865" spans="1:27" ht="15">
      <c r="A865" s="290">
        <v>821</v>
      </c>
      <c r="B865" s="253" t="str">
        <f>$B$10</f>
        <v>(наименование на разпоредителя с бюджет)</v>
      </c>
      <c r="E865" s="309"/>
      <c r="F865" s="313"/>
      <c r="G865" s="309"/>
      <c r="H865" s="309"/>
      <c r="I865" s="309"/>
      <c r="J865" s="309"/>
      <c r="K865" s="309"/>
      <c r="L865" s="315"/>
      <c r="M865" s="243">
        <f>(IF($E990&lt;&gt;0,$M$2,IF($L990&lt;&gt;0,$M$2,"")))</f>
        <v>1</v>
      </c>
      <c r="O865" s="309"/>
      <c r="P865" s="309"/>
      <c r="Q865" s="315"/>
      <c r="R865" s="315"/>
      <c r="S865" s="315"/>
      <c r="T865" s="309"/>
      <c r="U865" s="309"/>
      <c r="V865" s="315"/>
      <c r="W865" s="315"/>
      <c r="X865" s="309"/>
      <c r="Y865" s="315"/>
      <c r="Z865" s="315"/>
      <c r="AA865" s="467"/>
    </row>
    <row r="866" spans="1:27" ht="15.75" thickBot="1">
      <c r="A866" s="290">
        <v>822</v>
      </c>
      <c r="B866" s="253"/>
      <c r="E866" s="314"/>
      <c r="F866" s="309"/>
      <c r="G866" s="309"/>
      <c r="H866" s="309"/>
      <c r="I866" s="309"/>
      <c r="J866" s="309"/>
      <c r="K866" s="309"/>
      <c r="L866" s="315"/>
      <c r="M866" s="243">
        <f>(IF($E990&lt;&gt;0,$M$2,IF($L990&lt;&gt;0,$M$2,"")))</f>
        <v>1</v>
      </c>
      <c r="O866" s="309"/>
      <c r="P866" s="309"/>
      <c r="Q866" s="315"/>
      <c r="R866" s="315"/>
      <c r="S866" s="315"/>
      <c r="T866" s="309"/>
      <c r="U866" s="309"/>
      <c r="V866" s="315"/>
      <c r="W866" s="315"/>
      <c r="X866" s="309"/>
      <c r="Y866" s="315"/>
      <c r="Z866" s="315"/>
      <c r="AA866" s="467"/>
    </row>
    <row r="867" spans="1:27" ht="17.25" thickBot="1" thickTop="1">
      <c r="A867" s="290">
        <v>823</v>
      </c>
      <c r="B867" s="889" t="str">
        <f>$B$12</f>
        <v>Твърдица</v>
      </c>
      <c r="C867" s="888"/>
      <c r="D867" s="888"/>
      <c r="E867" s="309" t="s">
        <v>228</v>
      </c>
      <c r="F867" s="316" t="str">
        <f>$F$12</f>
        <v>7004</v>
      </c>
      <c r="G867" s="309"/>
      <c r="H867" s="309"/>
      <c r="I867" s="309"/>
      <c r="J867" s="309"/>
      <c r="K867" s="309"/>
      <c r="L867" s="315"/>
      <c r="M867" s="243">
        <f>(IF($E990&lt;&gt;0,$M$2,IF($L990&lt;&gt;0,$M$2,"")))</f>
        <v>1</v>
      </c>
      <c r="O867" s="309"/>
      <c r="P867" s="309"/>
      <c r="Q867" s="315"/>
      <c r="R867" s="315"/>
      <c r="S867" s="315"/>
      <c r="T867" s="309"/>
      <c r="U867" s="309"/>
      <c r="V867" s="315"/>
      <c r="W867" s="315"/>
      <c r="X867" s="309"/>
      <c r="Y867" s="315"/>
      <c r="Z867" s="315"/>
      <c r="AA867" s="467"/>
    </row>
    <row r="868" spans="1:27" ht="16.5" thickBot="1" thickTop="1">
      <c r="A868" s="290">
        <v>825</v>
      </c>
      <c r="B868" s="253" t="str">
        <f>$B$13</f>
        <v>(наименование на първостепенния разпоредител с бюджет)</v>
      </c>
      <c r="E868" s="314" t="s">
        <v>229</v>
      </c>
      <c r="F868" s="309"/>
      <c r="G868" s="309"/>
      <c r="H868" s="309"/>
      <c r="I868" s="309"/>
      <c r="J868" s="309"/>
      <c r="K868" s="309"/>
      <c r="L868" s="315"/>
      <c r="M868" s="243">
        <f>(IF($E990&lt;&gt;0,$M$2,IF($L990&lt;&gt;0,$M$2,"")))</f>
        <v>1</v>
      </c>
      <c r="O868" s="309"/>
      <c r="P868" s="309"/>
      <c r="Q868" s="315"/>
      <c r="R868" s="315"/>
      <c r="S868" s="315"/>
      <c r="T868" s="309"/>
      <c r="U868" s="309"/>
      <c r="V868" s="315"/>
      <c r="W868" s="315"/>
      <c r="X868" s="309"/>
      <c r="Y868" s="315"/>
      <c r="Z868" s="315"/>
      <c r="AA868" s="467"/>
    </row>
    <row r="869" spans="1:27" ht="19.5" thickBot="1" thickTop="1">
      <c r="A869" s="290"/>
      <c r="B869" s="253"/>
      <c r="D869" s="517" t="str">
        <f>$D$17</f>
        <v>Код на сметка :</v>
      </c>
      <c r="E869" s="316">
        <f>$E$17</f>
        <v>98</v>
      </c>
      <c r="F869" s="308"/>
      <c r="G869" s="308"/>
      <c r="H869" s="308"/>
      <c r="I869" s="308"/>
      <c r="J869" s="308"/>
      <c r="K869" s="308"/>
      <c r="L869" s="448"/>
      <c r="M869" s="243">
        <f>(IF($E990&lt;&gt;0,$M$2,IF($L990&lt;&gt;0,$M$2,"")))</f>
        <v>1</v>
      </c>
      <c r="O869" s="309"/>
      <c r="P869" s="309"/>
      <c r="Q869" s="315"/>
      <c r="R869" s="315"/>
      <c r="S869" s="315"/>
      <c r="T869" s="309"/>
      <c r="U869" s="309"/>
      <c r="V869" s="315"/>
      <c r="W869" s="315"/>
      <c r="X869" s="309"/>
      <c r="Y869" s="315"/>
      <c r="Z869" s="315"/>
      <c r="AA869" s="467"/>
    </row>
    <row r="870" spans="1:27" ht="17.25" thickBot="1" thickTop="1">
      <c r="A870" s="290"/>
      <c r="C870" s="249"/>
      <c r="D870" s="250"/>
      <c r="E870" s="309"/>
      <c r="F870" s="314"/>
      <c r="G870" s="314"/>
      <c r="H870" s="314"/>
      <c r="I870" s="314"/>
      <c r="J870" s="314"/>
      <c r="K870" s="314"/>
      <c r="L870" s="318" t="s">
        <v>230</v>
      </c>
      <c r="M870" s="243">
        <f>(IF($E990&lt;&gt;0,$M$2,IF($L990&lt;&gt;0,$M$2,"")))</f>
        <v>1</v>
      </c>
      <c r="O870" s="317" t="s">
        <v>1270</v>
      </c>
      <c r="P870" s="309"/>
      <c r="Q870" s="315"/>
      <c r="R870" s="318" t="s">
        <v>230</v>
      </c>
      <c r="S870" s="315"/>
      <c r="T870" s="317" t="s">
        <v>1271</v>
      </c>
      <c r="U870" s="309"/>
      <c r="V870" s="315"/>
      <c r="W870" s="318" t="s">
        <v>230</v>
      </c>
      <c r="X870" s="309"/>
      <c r="Y870" s="315"/>
      <c r="Z870" s="318" t="s">
        <v>230</v>
      </c>
      <c r="AA870" s="467"/>
    </row>
    <row r="871" spans="1:27" ht="18.75" thickBot="1">
      <c r="A871" s="290"/>
      <c r="B871" s="745"/>
      <c r="C871" s="462"/>
      <c r="D871" s="736" t="s">
        <v>551</v>
      </c>
      <c r="E871" s="890" t="s">
        <v>126</v>
      </c>
      <c r="F871" s="891"/>
      <c r="G871" s="891"/>
      <c r="H871" s="892"/>
      <c r="I871" s="882" t="s">
        <v>127</v>
      </c>
      <c r="J871" s="883"/>
      <c r="K871" s="883"/>
      <c r="L871" s="884"/>
      <c r="M871" s="243">
        <f>(IF($E990&lt;&gt;0,$M$2,IF($L990&lt;&gt;0,$M$2,"")))</f>
        <v>1</v>
      </c>
      <c r="O871" s="885" t="s">
        <v>138</v>
      </c>
      <c r="P871" s="885" t="s">
        <v>139</v>
      </c>
      <c r="Q871" s="881" t="s">
        <v>140</v>
      </c>
      <c r="R871" s="855" t="s">
        <v>1272</v>
      </c>
      <c r="S871" s="244"/>
      <c r="T871" s="881" t="s">
        <v>141</v>
      </c>
      <c r="U871" s="881" t="s">
        <v>142</v>
      </c>
      <c r="V871" s="881" t="s">
        <v>143</v>
      </c>
      <c r="W871" s="855" t="s">
        <v>1273</v>
      </c>
      <c r="X871" s="475" t="s">
        <v>1274</v>
      </c>
      <c r="Y871" s="476"/>
      <c r="Z871" s="477"/>
      <c r="AA871" s="326"/>
    </row>
    <row r="872" spans="1:27" ht="55.5" customHeight="1" thickBot="1">
      <c r="A872" s="290"/>
      <c r="B872" s="204" t="s">
        <v>1119</v>
      </c>
      <c r="C872" s="205" t="s">
        <v>232</v>
      </c>
      <c r="D872" s="746" t="s">
        <v>552</v>
      </c>
      <c r="E872" s="839" t="s">
        <v>128</v>
      </c>
      <c r="F872" s="840" t="s">
        <v>974</v>
      </c>
      <c r="G872" s="840" t="s">
        <v>975</v>
      </c>
      <c r="H872" s="840" t="s">
        <v>973</v>
      </c>
      <c r="I872" s="838" t="s">
        <v>974</v>
      </c>
      <c r="J872" s="838" t="s">
        <v>975</v>
      </c>
      <c r="K872" s="838" t="s">
        <v>973</v>
      </c>
      <c r="L872" s="846" t="s">
        <v>545</v>
      </c>
      <c r="M872" s="243">
        <f>(IF($E990&lt;&gt;0,$M$2,IF($L990&lt;&gt;0,$M$2,"")))</f>
        <v>1</v>
      </c>
      <c r="O872" s="886"/>
      <c r="P872" s="880"/>
      <c r="Q872" s="886"/>
      <c r="R872" s="880"/>
      <c r="S872" s="244"/>
      <c r="T872" s="876"/>
      <c r="U872" s="876"/>
      <c r="V872" s="876"/>
      <c r="W872" s="876"/>
      <c r="X872" s="478">
        <v>2015</v>
      </c>
      <c r="Y872" s="478">
        <v>2016</v>
      </c>
      <c r="Z872" s="478" t="s">
        <v>137</v>
      </c>
      <c r="AA872" s="479" t="s">
        <v>1275</v>
      </c>
    </row>
    <row r="873" spans="1:27" ht="69" customHeight="1" thickBot="1">
      <c r="A873" s="290"/>
      <c r="B873" s="737"/>
      <c r="C873" s="462"/>
      <c r="D873" s="330" t="s">
        <v>745</v>
      </c>
      <c r="E873" s="580" t="s">
        <v>1276</v>
      </c>
      <c r="F873" s="331" t="s">
        <v>1277</v>
      </c>
      <c r="G873" s="331" t="s">
        <v>559</v>
      </c>
      <c r="H873" s="331" t="s">
        <v>560</v>
      </c>
      <c r="I873" s="331" t="s">
        <v>518</v>
      </c>
      <c r="J873" s="331" t="s">
        <v>129</v>
      </c>
      <c r="K873" s="331" t="s">
        <v>130</v>
      </c>
      <c r="L873" s="580" t="s">
        <v>144</v>
      </c>
      <c r="M873" s="243">
        <f>(IF($E990&lt;&gt;0,$M$2,IF($L990&lt;&gt;0,$M$2,"")))</f>
        <v>1</v>
      </c>
      <c r="O873" s="332" t="s">
        <v>1278</v>
      </c>
      <c r="P873" s="332" t="s">
        <v>1279</v>
      </c>
      <c r="Q873" s="333" t="s">
        <v>1280</v>
      </c>
      <c r="R873" s="333" t="s">
        <v>1281</v>
      </c>
      <c r="S873" s="244"/>
      <c r="T873" s="735" t="s">
        <v>1282</v>
      </c>
      <c r="U873" s="735" t="s">
        <v>1283</v>
      </c>
      <c r="V873" s="735" t="s">
        <v>1284</v>
      </c>
      <c r="W873" s="735" t="s">
        <v>1285</v>
      </c>
      <c r="X873" s="735" t="s">
        <v>515</v>
      </c>
      <c r="Y873" s="735" t="s">
        <v>516</v>
      </c>
      <c r="Z873" s="735" t="s">
        <v>517</v>
      </c>
      <c r="AA873" s="480" t="s">
        <v>518</v>
      </c>
    </row>
    <row r="874" spans="1:27" ht="108.75" thickBot="1">
      <c r="A874" s="290"/>
      <c r="B874" s="261"/>
      <c r="C874" s="836" t="str">
        <f>VLOOKUP(D874,OP_LIST2,2,FALSE)</f>
        <v>98301</v>
      </c>
      <c r="D874" s="837" t="s">
        <v>436</v>
      </c>
      <c r="E874" s="338"/>
      <c r="F874" s="430"/>
      <c r="G874" s="430"/>
      <c r="H874" s="430"/>
      <c r="I874" s="430"/>
      <c r="J874" s="430"/>
      <c r="K874" s="430"/>
      <c r="L874" s="338"/>
      <c r="M874" s="243">
        <f>(IF($E990&lt;&gt;0,$M$2,IF($L990&lt;&gt;0,$M$2,"")))</f>
        <v>1</v>
      </c>
      <c r="O874" s="481" t="s">
        <v>519</v>
      </c>
      <c r="P874" s="481" t="s">
        <v>519</v>
      </c>
      <c r="Q874" s="481" t="s">
        <v>520</v>
      </c>
      <c r="R874" s="481" t="s">
        <v>521</v>
      </c>
      <c r="S874" s="244"/>
      <c r="T874" s="481" t="s">
        <v>519</v>
      </c>
      <c r="U874" s="481" t="s">
        <v>519</v>
      </c>
      <c r="V874" s="481" t="s">
        <v>553</v>
      </c>
      <c r="W874" s="481" t="s">
        <v>523</v>
      </c>
      <c r="X874" s="481" t="s">
        <v>519</v>
      </c>
      <c r="Y874" s="481" t="s">
        <v>519</v>
      </c>
      <c r="Z874" s="481" t="s">
        <v>519</v>
      </c>
      <c r="AA874" s="341" t="s">
        <v>524</v>
      </c>
    </row>
    <row r="875" spans="1:27" ht="18.75" thickBot="1">
      <c r="A875" s="290"/>
      <c r="B875" s="745"/>
      <c r="C875" s="747">
        <f>VLOOKUP(D876,EBK_DEIN2,2,FALSE)</f>
        <v>5561</v>
      </c>
      <c r="D875" s="736" t="s">
        <v>951</v>
      </c>
      <c r="E875" s="338"/>
      <c r="F875" s="430"/>
      <c r="G875" s="430"/>
      <c r="H875" s="430"/>
      <c r="I875" s="430"/>
      <c r="J875" s="430"/>
      <c r="K875" s="430"/>
      <c r="L875" s="338"/>
      <c r="M875" s="243">
        <f>(IF($E990&lt;&gt;0,$M$2,IF($L990&lt;&gt;0,$M$2,"")))</f>
        <v>1</v>
      </c>
      <c r="O875" s="482"/>
      <c r="P875" s="482"/>
      <c r="Q875" s="388"/>
      <c r="R875" s="483"/>
      <c r="S875" s="244"/>
      <c r="T875" s="482"/>
      <c r="U875" s="482"/>
      <c r="V875" s="388"/>
      <c r="W875" s="483"/>
      <c r="X875" s="482"/>
      <c r="Y875" s="388"/>
      <c r="Z875" s="483"/>
      <c r="AA875" s="484"/>
    </row>
    <row r="876" spans="1:27" ht="18">
      <c r="A876" s="290"/>
      <c r="B876" s="485"/>
      <c r="C876" s="264"/>
      <c r="D876" s="626" t="s">
        <v>361</v>
      </c>
      <c r="E876" s="338"/>
      <c r="F876" s="430"/>
      <c r="G876" s="430"/>
      <c r="H876" s="430"/>
      <c r="I876" s="430"/>
      <c r="J876" s="430"/>
      <c r="K876" s="430"/>
      <c r="L876" s="338"/>
      <c r="M876" s="243">
        <f>(IF($E990&lt;&gt;0,$M$2,IF($L990&lt;&gt;0,$M$2,"")))</f>
        <v>1</v>
      </c>
      <c r="O876" s="482"/>
      <c r="P876" s="482"/>
      <c r="Q876" s="388"/>
      <c r="R876" s="486">
        <f>SUMIF(R879:R880,"&lt;0")+SUMIF(R882:R886,"&lt;0")+SUMIF(R888:R893,"&lt;0")+SUMIF(R895:R911,"&lt;0")+SUMIF(R917:R921,"&lt;0")+SUMIF(R923:R928,"&lt;0")+SUMIF(R930:R935,"&lt;0")+SUMIF(R943:R944,"&lt;0")+SUMIF(R947:R952,"&lt;0")+SUMIF(R954:R959,"&lt;0")+SUMIF(R963,"&lt;0")+SUMIF(R965:R971,"&lt;0")+SUMIF(R973:R975,"&lt;0")+SUMIF(R977:R980,"&lt;0")+SUMIF(R982:R983,"&lt;0")+SUMIF(R986,"&lt;0")</f>
        <v>-4347</v>
      </c>
      <c r="S876" s="244"/>
      <c r="T876" s="482"/>
      <c r="U876" s="482"/>
      <c r="V876" s="388"/>
      <c r="W876" s="486">
        <f>SUMIF(W879:W880,"&lt;0")+SUMIF(W882:W886,"&lt;0")+SUMIF(W888:W893,"&lt;0")+SUMIF(W895:W911,"&lt;0")+SUMIF(W917:W921,"&lt;0")+SUMIF(W923:W928,"&lt;0")+SUMIF(W930:W935,"&lt;0")+SUMIF(W943:W944,"&lt;0")+SUMIF(W947:W952,"&lt;0")+SUMIF(W954:W959,"&lt;0")+SUMIF(W963,"&lt;0")+SUMIF(W965:W971,"&lt;0")+SUMIF(W973:W975,"&lt;0")+SUMIF(W977:W980,"&lt;0")+SUMIF(W982:W983,"&lt;0")+SUMIF(W986,"&lt;0")</f>
        <v>-4347</v>
      </c>
      <c r="X876" s="482"/>
      <c r="Y876" s="388"/>
      <c r="Z876" s="483"/>
      <c r="AA876" s="343"/>
    </row>
    <row r="877" spans="1:27" ht="18.75" thickBot="1">
      <c r="A877" s="290"/>
      <c r="B877" s="401"/>
      <c r="C877" s="264"/>
      <c r="D877" s="327" t="s">
        <v>554</v>
      </c>
      <c r="E877" s="338"/>
      <c r="F877" s="430"/>
      <c r="G877" s="430"/>
      <c r="H877" s="430"/>
      <c r="I877" s="430"/>
      <c r="J877" s="430"/>
      <c r="K877" s="430"/>
      <c r="L877" s="338"/>
      <c r="M877" s="243">
        <f>(IF($E990&lt;&gt;0,$M$2,IF($L990&lt;&gt;0,$M$2,"")))</f>
        <v>1</v>
      </c>
      <c r="O877" s="482"/>
      <c r="P877" s="482"/>
      <c r="Q877" s="388"/>
      <c r="R877" s="483"/>
      <c r="S877" s="244"/>
      <c r="T877" s="482"/>
      <c r="U877" s="482"/>
      <c r="V877" s="388"/>
      <c r="W877" s="483"/>
      <c r="X877" s="482"/>
      <c r="Y877" s="388"/>
      <c r="Z877" s="483"/>
      <c r="AA877" s="345"/>
    </row>
    <row r="878" spans="1:27" ht="18.75" thickBot="1">
      <c r="A878" s="290"/>
      <c r="B878" s="167">
        <v>100</v>
      </c>
      <c r="C878" s="877" t="s">
        <v>747</v>
      </c>
      <c r="D878" s="878"/>
      <c r="E878" s="844">
        <f aca="true" t="shared" si="313" ref="E878:L878">SUM(E879:E880)</f>
        <v>0</v>
      </c>
      <c r="F878" s="563">
        <f t="shared" si="313"/>
        <v>0</v>
      </c>
      <c r="G878" s="487">
        <f t="shared" si="313"/>
        <v>0</v>
      </c>
      <c r="H878" s="487">
        <f>SUM(H879:H880)</f>
        <v>0</v>
      </c>
      <c r="I878" s="563">
        <f t="shared" si="313"/>
        <v>0</v>
      </c>
      <c r="J878" s="487">
        <f t="shared" si="313"/>
        <v>0</v>
      </c>
      <c r="K878" s="487">
        <f t="shared" si="313"/>
        <v>0</v>
      </c>
      <c r="L878" s="487">
        <f t="shared" si="313"/>
        <v>0</v>
      </c>
      <c r="M878" s="270">
        <f>(IF($E878&lt;&gt;0,$M$2,IF($L878&lt;&gt;0,$M$2,"")))</f>
      </c>
      <c r="N878" s="271"/>
      <c r="O878" s="346">
        <f>SUM(O879:O880)</f>
        <v>0</v>
      </c>
      <c r="P878" s="347">
        <f>SUM(P879:P880)</f>
        <v>0</v>
      </c>
      <c r="Q878" s="488">
        <f>SUM(Q879:Q880)</f>
        <v>0</v>
      </c>
      <c r="R878" s="489">
        <f>SUM(R879:R880)</f>
        <v>0</v>
      </c>
      <c r="S878" s="271"/>
      <c r="T878" s="348"/>
      <c r="U878" s="490"/>
      <c r="V878" s="491"/>
      <c r="W878" s="490"/>
      <c r="X878" s="490"/>
      <c r="Y878" s="490"/>
      <c r="Z878" s="492"/>
      <c r="AA878" s="349">
        <f>W878-X878-Y878-Z878</f>
        <v>0</v>
      </c>
    </row>
    <row r="879" spans="1:27" ht="18.75" thickBot="1">
      <c r="A879" s="290"/>
      <c r="B879" s="144"/>
      <c r="C879" s="148">
        <v>101</v>
      </c>
      <c r="D879" s="141" t="s">
        <v>748</v>
      </c>
      <c r="E879" s="539">
        <f>F879+G879+H879</f>
        <v>0</v>
      </c>
      <c r="F879" s="526"/>
      <c r="G879" s="272"/>
      <c r="H879" s="272"/>
      <c r="I879" s="526"/>
      <c r="J879" s="272"/>
      <c r="K879" s="272"/>
      <c r="L879" s="571">
        <f>I879+J879+K879</f>
        <v>0</v>
      </c>
      <c r="M879" s="270">
        <f aca="true" t="shared" si="314" ref="M879:M942">(IF($E879&lt;&gt;0,$M$2,IF($L879&lt;&gt;0,$M$2,"")))</f>
      </c>
      <c r="N879" s="271"/>
      <c r="O879" s="493"/>
      <c r="P879" s="281"/>
      <c r="Q879" s="351">
        <f>L879</f>
        <v>0</v>
      </c>
      <c r="R879" s="494">
        <f>O879+P879-Q879</f>
        <v>0</v>
      </c>
      <c r="S879" s="271"/>
      <c r="T879" s="352"/>
      <c r="U879" s="357"/>
      <c r="V879" s="357"/>
      <c r="W879" s="357"/>
      <c r="X879" s="357"/>
      <c r="Y879" s="357"/>
      <c r="Z879" s="495"/>
      <c r="AA879" s="349">
        <f aca="true" t="shared" si="315" ref="AA879:AA942">W879-X879-Y879-Z879</f>
        <v>0</v>
      </c>
    </row>
    <row r="880" spans="1:27" ht="36" customHeight="1" thickBot="1">
      <c r="A880" s="249"/>
      <c r="B880" s="144"/>
      <c r="C880" s="140">
        <v>102</v>
      </c>
      <c r="D880" s="142" t="s">
        <v>749</v>
      </c>
      <c r="E880" s="539">
        <f>F880+G880+H880</f>
        <v>0</v>
      </c>
      <c r="F880" s="526"/>
      <c r="G880" s="272"/>
      <c r="H880" s="272"/>
      <c r="I880" s="526"/>
      <c r="J880" s="272"/>
      <c r="K880" s="272"/>
      <c r="L880" s="571">
        <f>I880+J880+K880</f>
        <v>0</v>
      </c>
      <c r="M880" s="270">
        <f t="shared" si="314"/>
      </c>
      <c r="N880" s="271"/>
      <c r="O880" s="493"/>
      <c r="P880" s="281"/>
      <c r="Q880" s="351">
        <f>L880</f>
        <v>0</v>
      </c>
      <c r="R880" s="494">
        <f aca="true" t="shared" si="316" ref="R880:R921">O880+P880-Q880</f>
        <v>0</v>
      </c>
      <c r="S880" s="271"/>
      <c r="T880" s="352"/>
      <c r="U880" s="357"/>
      <c r="V880" s="357"/>
      <c r="W880" s="357"/>
      <c r="X880" s="357"/>
      <c r="Y880" s="357"/>
      <c r="Z880" s="495"/>
      <c r="AA880" s="349">
        <f t="shared" si="315"/>
        <v>0</v>
      </c>
    </row>
    <row r="881" spans="1:27" ht="18.75" thickBot="1">
      <c r="A881" s="249"/>
      <c r="B881" s="143">
        <v>200</v>
      </c>
      <c r="C881" s="879" t="s">
        <v>750</v>
      </c>
      <c r="D881" s="879"/>
      <c r="E881" s="540">
        <f aca="true" t="shared" si="317" ref="E881:L881">SUM(E882:E886)</f>
        <v>0</v>
      </c>
      <c r="F881" s="353">
        <f t="shared" si="317"/>
        <v>0</v>
      </c>
      <c r="G881" s="279">
        <f t="shared" si="317"/>
        <v>0</v>
      </c>
      <c r="H881" s="279">
        <f>SUM(H882:H886)</f>
        <v>0</v>
      </c>
      <c r="I881" s="353">
        <f t="shared" si="317"/>
        <v>0</v>
      </c>
      <c r="J881" s="279">
        <f t="shared" si="317"/>
        <v>0</v>
      </c>
      <c r="K881" s="279">
        <f t="shared" si="317"/>
        <v>0</v>
      </c>
      <c r="L881" s="279">
        <f t="shared" si="317"/>
        <v>0</v>
      </c>
      <c r="M881" s="270">
        <f t="shared" si="314"/>
      </c>
      <c r="N881" s="271"/>
      <c r="O881" s="354">
        <f>SUM(O882:O886)</f>
        <v>0</v>
      </c>
      <c r="P881" s="355">
        <f>SUM(P882:P886)</f>
        <v>0</v>
      </c>
      <c r="Q881" s="496">
        <f>SUM(Q882:Q886)</f>
        <v>0</v>
      </c>
      <c r="R881" s="497">
        <f>SUM(R882:R886)</f>
        <v>0</v>
      </c>
      <c r="S881" s="271"/>
      <c r="T881" s="356"/>
      <c r="U881" s="367"/>
      <c r="V881" s="367"/>
      <c r="W881" s="367"/>
      <c r="X881" s="367"/>
      <c r="Y881" s="367"/>
      <c r="Z881" s="498"/>
      <c r="AA881" s="349">
        <f t="shared" si="315"/>
        <v>0</v>
      </c>
    </row>
    <row r="882" spans="1:27" ht="18.75" thickBot="1">
      <c r="A882" s="249"/>
      <c r="B882" s="147"/>
      <c r="C882" s="148">
        <v>201</v>
      </c>
      <c r="D882" s="141" t="s">
        <v>751</v>
      </c>
      <c r="E882" s="539">
        <f>F882+G882+H882</f>
        <v>0</v>
      </c>
      <c r="F882" s="526"/>
      <c r="G882" s="272"/>
      <c r="H882" s="272"/>
      <c r="I882" s="526"/>
      <c r="J882" s="272"/>
      <c r="K882" s="272"/>
      <c r="L882" s="571">
        <f>I882+J882+K882</f>
        <v>0</v>
      </c>
      <c r="M882" s="270">
        <f t="shared" si="314"/>
      </c>
      <c r="N882" s="271"/>
      <c r="O882" s="493"/>
      <c r="P882" s="281"/>
      <c r="Q882" s="351">
        <f>L882</f>
        <v>0</v>
      </c>
      <c r="R882" s="494">
        <f t="shared" si="316"/>
        <v>0</v>
      </c>
      <c r="S882" s="271"/>
      <c r="T882" s="352"/>
      <c r="U882" s="357"/>
      <c r="V882" s="357"/>
      <c r="W882" s="357"/>
      <c r="X882" s="357"/>
      <c r="Y882" s="357"/>
      <c r="Z882" s="495"/>
      <c r="AA882" s="349">
        <f t="shared" si="315"/>
        <v>0</v>
      </c>
    </row>
    <row r="883" spans="1:27" ht="18.75" thickBot="1">
      <c r="A883" s="249"/>
      <c r="B883" s="139"/>
      <c r="C883" s="140">
        <v>202</v>
      </c>
      <c r="D883" s="149" t="s">
        <v>752</v>
      </c>
      <c r="E883" s="539">
        <f>F883+G883+H883</f>
        <v>0</v>
      </c>
      <c r="F883" s="526"/>
      <c r="G883" s="272"/>
      <c r="H883" s="272"/>
      <c r="I883" s="526"/>
      <c r="J883" s="272"/>
      <c r="K883" s="272"/>
      <c r="L883" s="571">
        <f>I883+J883+K883</f>
        <v>0</v>
      </c>
      <c r="M883" s="270">
        <f t="shared" si="314"/>
      </c>
      <c r="N883" s="271"/>
      <c r="O883" s="493"/>
      <c r="P883" s="281"/>
      <c r="Q883" s="351">
        <f>L883</f>
        <v>0</v>
      </c>
      <c r="R883" s="494">
        <f t="shared" si="316"/>
        <v>0</v>
      </c>
      <c r="S883" s="271"/>
      <c r="T883" s="352"/>
      <c r="U883" s="357"/>
      <c r="V883" s="357"/>
      <c r="W883" s="357"/>
      <c r="X883" s="357"/>
      <c r="Y883" s="357"/>
      <c r="Z883" s="495"/>
      <c r="AA883" s="349">
        <f t="shared" si="315"/>
        <v>0</v>
      </c>
    </row>
    <row r="884" spans="1:27" ht="32.25" thickBot="1">
      <c r="A884" s="249"/>
      <c r="B884" s="157"/>
      <c r="C884" s="140">
        <v>205</v>
      </c>
      <c r="D884" s="149" t="s">
        <v>378</v>
      </c>
      <c r="E884" s="539">
        <f>F884+G884+H884</f>
        <v>0</v>
      </c>
      <c r="F884" s="526"/>
      <c r="G884" s="272"/>
      <c r="H884" s="272"/>
      <c r="I884" s="526"/>
      <c r="J884" s="272"/>
      <c r="K884" s="272"/>
      <c r="L884" s="571">
        <f>I884+J884+K884</f>
        <v>0</v>
      </c>
      <c r="M884" s="270">
        <f t="shared" si="314"/>
      </c>
      <c r="N884" s="271"/>
      <c r="O884" s="493"/>
      <c r="P884" s="281"/>
      <c r="Q884" s="351">
        <f>L884</f>
        <v>0</v>
      </c>
      <c r="R884" s="494">
        <f t="shared" si="316"/>
        <v>0</v>
      </c>
      <c r="S884" s="271"/>
      <c r="T884" s="352"/>
      <c r="U884" s="357"/>
      <c r="V884" s="357"/>
      <c r="W884" s="357"/>
      <c r="X884" s="357"/>
      <c r="Y884" s="357"/>
      <c r="Z884" s="495"/>
      <c r="AA884" s="349">
        <f t="shared" si="315"/>
        <v>0</v>
      </c>
    </row>
    <row r="885" spans="1:27" ht="18.75" thickBot="1">
      <c r="A885" s="249"/>
      <c r="B885" s="157"/>
      <c r="C885" s="140">
        <v>208</v>
      </c>
      <c r="D885" s="168" t="s">
        <v>379</v>
      </c>
      <c r="E885" s="539">
        <f>F885+G885+H885</f>
        <v>0</v>
      </c>
      <c r="F885" s="526"/>
      <c r="G885" s="272"/>
      <c r="H885" s="272"/>
      <c r="I885" s="526"/>
      <c r="J885" s="272"/>
      <c r="K885" s="272"/>
      <c r="L885" s="571">
        <f>I885+J885+K885</f>
        <v>0</v>
      </c>
      <c r="M885" s="270">
        <f t="shared" si="314"/>
      </c>
      <c r="N885" s="271"/>
      <c r="O885" s="493"/>
      <c r="P885" s="281"/>
      <c r="Q885" s="351">
        <f>L885</f>
        <v>0</v>
      </c>
      <c r="R885" s="494">
        <f t="shared" si="316"/>
        <v>0</v>
      </c>
      <c r="S885" s="271"/>
      <c r="T885" s="352"/>
      <c r="U885" s="357"/>
      <c r="V885" s="357"/>
      <c r="W885" s="357"/>
      <c r="X885" s="357"/>
      <c r="Y885" s="357"/>
      <c r="Z885" s="495"/>
      <c r="AA885" s="349">
        <f t="shared" si="315"/>
        <v>0</v>
      </c>
    </row>
    <row r="886" spans="1:27" ht="18.75" thickBot="1">
      <c r="A886" s="249"/>
      <c r="B886" s="147"/>
      <c r="C886" s="146">
        <v>209</v>
      </c>
      <c r="D886" s="152" t="s">
        <v>380</v>
      </c>
      <c r="E886" s="539">
        <f>F886+G886+H886</f>
        <v>0</v>
      </c>
      <c r="F886" s="526"/>
      <c r="G886" s="272"/>
      <c r="H886" s="272"/>
      <c r="I886" s="526"/>
      <c r="J886" s="272"/>
      <c r="K886" s="272"/>
      <c r="L886" s="571">
        <f>I886+J886+K886</f>
        <v>0</v>
      </c>
      <c r="M886" s="270">
        <f t="shared" si="314"/>
      </c>
      <c r="N886" s="271"/>
      <c r="O886" s="493"/>
      <c r="P886" s="281"/>
      <c r="Q886" s="351">
        <f>L886</f>
        <v>0</v>
      </c>
      <c r="R886" s="494">
        <f t="shared" si="316"/>
        <v>0</v>
      </c>
      <c r="S886" s="271"/>
      <c r="T886" s="352"/>
      <c r="U886" s="357"/>
      <c r="V886" s="357"/>
      <c r="W886" s="357"/>
      <c r="X886" s="357"/>
      <c r="Y886" s="357"/>
      <c r="Z886" s="495"/>
      <c r="AA886" s="349">
        <f t="shared" si="315"/>
        <v>0</v>
      </c>
    </row>
    <row r="887" spans="1:27" ht="18.75" thickBot="1">
      <c r="A887" s="249"/>
      <c r="B887" s="143">
        <v>500</v>
      </c>
      <c r="C887" s="875" t="s">
        <v>1394</v>
      </c>
      <c r="D887" s="875"/>
      <c r="E887" s="540">
        <f aca="true" t="shared" si="318" ref="E887:L887">SUM(E888:E892)</f>
        <v>0</v>
      </c>
      <c r="F887" s="353">
        <f t="shared" si="318"/>
        <v>0</v>
      </c>
      <c r="G887" s="279">
        <f t="shared" si="318"/>
        <v>0</v>
      </c>
      <c r="H887" s="279">
        <f>SUM(H888:H892)</f>
        <v>0</v>
      </c>
      <c r="I887" s="353">
        <f t="shared" si="318"/>
        <v>0</v>
      </c>
      <c r="J887" s="279">
        <f t="shared" si="318"/>
        <v>0</v>
      </c>
      <c r="K887" s="279">
        <f t="shared" si="318"/>
        <v>0</v>
      </c>
      <c r="L887" s="279">
        <f t="shared" si="318"/>
        <v>0</v>
      </c>
      <c r="M887" s="270">
        <f t="shared" si="314"/>
      </c>
      <c r="N887" s="271"/>
      <c r="O887" s="354">
        <f>SUM(O888:O892)</f>
        <v>0</v>
      </c>
      <c r="P887" s="355">
        <f>SUM(P888:P892)</f>
        <v>0</v>
      </c>
      <c r="Q887" s="496">
        <f>SUM(Q888:Q892)</f>
        <v>0</v>
      </c>
      <c r="R887" s="497">
        <f>SUM(R888:R892)</f>
        <v>0</v>
      </c>
      <c r="S887" s="271"/>
      <c r="T887" s="356"/>
      <c r="U887" s="367"/>
      <c r="V887" s="357"/>
      <c r="W887" s="367"/>
      <c r="X887" s="367"/>
      <c r="Y887" s="367"/>
      <c r="Z887" s="498"/>
      <c r="AA887" s="349">
        <f t="shared" si="315"/>
        <v>0</v>
      </c>
    </row>
    <row r="888" spans="1:27" ht="32.25" thickBot="1">
      <c r="A888" s="249"/>
      <c r="B888" s="147"/>
      <c r="C888" s="169">
        <v>551</v>
      </c>
      <c r="D888" s="535" t="s">
        <v>1395</v>
      </c>
      <c r="E888" s="539">
        <f aca="true" t="shared" si="319" ref="E888:E893">F888+G888+H888</f>
        <v>0</v>
      </c>
      <c r="F888" s="526"/>
      <c r="G888" s="272"/>
      <c r="H888" s="272"/>
      <c r="I888" s="526"/>
      <c r="J888" s="272"/>
      <c r="K888" s="272"/>
      <c r="L888" s="571">
        <f aca="true" t="shared" si="320" ref="L888:L893">I888+J888+K888</f>
        <v>0</v>
      </c>
      <c r="M888" s="270">
        <f t="shared" si="314"/>
      </c>
      <c r="N888" s="271"/>
      <c r="O888" s="493"/>
      <c r="P888" s="281"/>
      <c r="Q888" s="351">
        <f aca="true" t="shared" si="321" ref="Q888:Q893">L888</f>
        <v>0</v>
      </c>
      <c r="R888" s="494">
        <f t="shared" si="316"/>
        <v>0</v>
      </c>
      <c r="S888" s="271"/>
      <c r="T888" s="352"/>
      <c r="U888" s="357"/>
      <c r="V888" s="357"/>
      <c r="W888" s="357"/>
      <c r="X888" s="357"/>
      <c r="Y888" s="357"/>
      <c r="Z888" s="495"/>
      <c r="AA888" s="349">
        <f t="shared" si="315"/>
        <v>0</v>
      </c>
    </row>
    <row r="889" spans="1:27" ht="18.75" thickBot="1">
      <c r="A889" s="249"/>
      <c r="B889" s="147"/>
      <c r="C889" s="170">
        <f>C888+1</f>
        <v>552</v>
      </c>
      <c r="D889" s="536" t="s">
        <v>1396</v>
      </c>
      <c r="E889" s="539">
        <f t="shared" si="319"/>
        <v>0</v>
      </c>
      <c r="F889" s="526"/>
      <c r="G889" s="272"/>
      <c r="H889" s="272"/>
      <c r="I889" s="526"/>
      <c r="J889" s="272"/>
      <c r="K889" s="272"/>
      <c r="L889" s="571">
        <f t="shared" si="320"/>
        <v>0</v>
      </c>
      <c r="M889" s="270">
        <f t="shared" si="314"/>
      </c>
      <c r="N889" s="271"/>
      <c r="O889" s="493"/>
      <c r="P889" s="281"/>
      <c r="Q889" s="351">
        <f t="shared" si="321"/>
        <v>0</v>
      </c>
      <c r="R889" s="494">
        <f t="shared" si="316"/>
        <v>0</v>
      </c>
      <c r="S889" s="271"/>
      <c r="T889" s="352"/>
      <c r="U889" s="357"/>
      <c r="V889" s="357"/>
      <c r="W889" s="357"/>
      <c r="X889" s="357"/>
      <c r="Y889" s="357"/>
      <c r="Z889" s="495"/>
      <c r="AA889" s="349">
        <f t="shared" si="315"/>
        <v>0</v>
      </c>
    </row>
    <row r="890" spans="1:27" ht="18.75" thickBot="1">
      <c r="A890" s="289">
        <v>5</v>
      </c>
      <c r="B890" s="147"/>
      <c r="C890" s="170">
        <v>560</v>
      </c>
      <c r="D890" s="537" t="s">
        <v>1397</v>
      </c>
      <c r="E890" s="539">
        <f t="shared" si="319"/>
        <v>0</v>
      </c>
      <c r="F890" s="526"/>
      <c r="G890" s="272"/>
      <c r="H890" s="272"/>
      <c r="I890" s="526"/>
      <c r="J890" s="272"/>
      <c r="K890" s="272"/>
      <c r="L890" s="571">
        <f t="shared" si="320"/>
        <v>0</v>
      </c>
      <c r="M890" s="270">
        <f t="shared" si="314"/>
      </c>
      <c r="N890" s="271"/>
      <c r="O890" s="493"/>
      <c r="P890" s="281"/>
      <c r="Q890" s="351">
        <f t="shared" si="321"/>
        <v>0</v>
      </c>
      <c r="R890" s="494">
        <f t="shared" si="316"/>
        <v>0</v>
      </c>
      <c r="S890" s="271"/>
      <c r="T890" s="352"/>
      <c r="U890" s="357"/>
      <c r="V890" s="357"/>
      <c r="W890" s="357"/>
      <c r="X890" s="357"/>
      <c r="Y890" s="357"/>
      <c r="Z890" s="495"/>
      <c r="AA890" s="349">
        <f t="shared" si="315"/>
        <v>0</v>
      </c>
    </row>
    <row r="891" spans="1:27" ht="18.75" thickBot="1">
      <c r="A891" s="290">
        <v>10</v>
      </c>
      <c r="B891" s="147"/>
      <c r="C891" s="170">
        <v>580</v>
      </c>
      <c r="D891" s="536" t="s">
        <v>1398</v>
      </c>
      <c r="E891" s="539">
        <f t="shared" si="319"/>
        <v>0</v>
      </c>
      <c r="F891" s="526"/>
      <c r="G891" s="272"/>
      <c r="H891" s="272"/>
      <c r="I891" s="526"/>
      <c r="J891" s="272"/>
      <c r="K891" s="272"/>
      <c r="L891" s="571">
        <f t="shared" si="320"/>
        <v>0</v>
      </c>
      <c r="M891" s="270">
        <f t="shared" si="314"/>
      </c>
      <c r="N891" s="271"/>
      <c r="O891" s="493"/>
      <c r="P891" s="281"/>
      <c r="Q891" s="351">
        <f t="shared" si="321"/>
        <v>0</v>
      </c>
      <c r="R891" s="494">
        <f t="shared" si="316"/>
        <v>0</v>
      </c>
      <c r="S891" s="271"/>
      <c r="T891" s="352"/>
      <c r="U891" s="357"/>
      <c r="V891" s="357"/>
      <c r="W891" s="357"/>
      <c r="X891" s="357"/>
      <c r="Y891" s="357"/>
      <c r="Z891" s="495"/>
      <c r="AA891" s="349">
        <f t="shared" si="315"/>
        <v>0</v>
      </c>
    </row>
    <row r="892" spans="1:27" ht="32.25" thickBot="1">
      <c r="A892" s="290">
        <v>15</v>
      </c>
      <c r="B892" s="147"/>
      <c r="C892" s="171">
        <v>590</v>
      </c>
      <c r="D892" s="538" t="s">
        <v>1399</v>
      </c>
      <c r="E892" s="539">
        <f t="shared" si="319"/>
        <v>0</v>
      </c>
      <c r="F892" s="526"/>
      <c r="G892" s="272"/>
      <c r="H892" s="272"/>
      <c r="I892" s="526"/>
      <c r="J892" s="272"/>
      <c r="K892" s="272"/>
      <c r="L892" s="571">
        <f t="shared" si="320"/>
        <v>0</v>
      </c>
      <c r="M892" s="270">
        <f t="shared" si="314"/>
      </c>
      <c r="N892" s="271"/>
      <c r="O892" s="493"/>
      <c r="P892" s="281"/>
      <c r="Q892" s="351">
        <f t="shared" si="321"/>
        <v>0</v>
      </c>
      <c r="R892" s="494">
        <f t="shared" si="316"/>
        <v>0</v>
      </c>
      <c r="S892" s="271"/>
      <c r="T892" s="352"/>
      <c r="U892" s="357"/>
      <c r="V892" s="357"/>
      <c r="W892" s="357"/>
      <c r="X892" s="357"/>
      <c r="Y892" s="357"/>
      <c r="Z892" s="495"/>
      <c r="AA892" s="349">
        <f t="shared" si="315"/>
        <v>0</v>
      </c>
    </row>
    <row r="893" spans="1:27" ht="18.75" thickBot="1">
      <c r="A893" s="289">
        <v>35</v>
      </c>
      <c r="B893" s="143">
        <v>800</v>
      </c>
      <c r="C893" s="875" t="s">
        <v>555</v>
      </c>
      <c r="D893" s="875"/>
      <c r="E893" s="539">
        <f t="shared" si="319"/>
        <v>0</v>
      </c>
      <c r="F893" s="528"/>
      <c r="G893" s="285"/>
      <c r="H893" s="285"/>
      <c r="I893" s="528"/>
      <c r="J893" s="285"/>
      <c r="K893" s="285"/>
      <c r="L893" s="571">
        <f t="shared" si="320"/>
        <v>0</v>
      </c>
      <c r="M893" s="270">
        <f t="shared" si="314"/>
      </c>
      <c r="N893" s="271"/>
      <c r="O893" s="500"/>
      <c r="P893" s="283"/>
      <c r="Q893" s="351">
        <f t="shared" si="321"/>
        <v>0</v>
      </c>
      <c r="R893" s="494">
        <f t="shared" si="316"/>
        <v>0</v>
      </c>
      <c r="S893" s="271"/>
      <c r="T893" s="356"/>
      <c r="U893" s="367"/>
      <c r="V893" s="357"/>
      <c r="W893" s="357"/>
      <c r="X893" s="367"/>
      <c r="Y893" s="357"/>
      <c r="Z893" s="495"/>
      <c r="AA893" s="349">
        <f t="shared" si="315"/>
        <v>0</v>
      </c>
    </row>
    <row r="894" spans="1:27" ht="18.75" thickBot="1">
      <c r="A894" s="290">
        <v>40</v>
      </c>
      <c r="B894" s="143">
        <v>1000</v>
      </c>
      <c r="C894" s="854" t="s">
        <v>1401</v>
      </c>
      <c r="D894" s="854"/>
      <c r="E894" s="540">
        <f aca="true" t="shared" si="322" ref="E894:L894">SUM(E895:E911)</f>
        <v>0</v>
      </c>
      <c r="F894" s="353">
        <f t="shared" si="322"/>
        <v>0</v>
      </c>
      <c r="G894" s="279">
        <f t="shared" si="322"/>
        <v>0</v>
      </c>
      <c r="H894" s="279">
        <f>SUM(H895:H911)</f>
        <v>0</v>
      </c>
      <c r="I894" s="353">
        <f t="shared" si="322"/>
        <v>999</v>
      </c>
      <c r="J894" s="279">
        <f t="shared" si="322"/>
        <v>0</v>
      </c>
      <c r="K894" s="279">
        <f t="shared" si="322"/>
        <v>0</v>
      </c>
      <c r="L894" s="279">
        <f t="shared" si="322"/>
        <v>999</v>
      </c>
      <c r="M894" s="270">
        <f t="shared" si="314"/>
        <v>1</v>
      </c>
      <c r="N894" s="271"/>
      <c r="O894" s="354">
        <f>SUM(O895:O911)</f>
        <v>0</v>
      </c>
      <c r="P894" s="355">
        <f>SUM(P895:P911)</f>
        <v>0</v>
      </c>
      <c r="Q894" s="496">
        <f>SUM(Q895:Q911)</f>
        <v>999</v>
      </c>
      <c r="R894" s="497">
        <f>SUM(R895:R911)</f>
        <v>-999</v>
      </c>
      <c r="S894" s="271"/>
      <c r="T894" s="354">
        <f aca="true" t="shared" si="323" ref="T894:Z894">SUM(T895:T911)</f>
        <v>0</v>
      </c>
      <c r="U894" s="355">
        <f t="shared" si="323"/>
        <v>0</v>
      </c>
      <c r="V894" s="355">
        <f t="shared" si="323"/>
        <v>999</v>
      </c>
      <c r="W894" s="355">
        <f t="shared" si="323"/>
        <v>-999</v>
      </c>
      <c r="X894" s="355">
        <f t="shared" si="323"/>
        <v>0</v>
      </c>
      <c r="Y894" s="355">
        <f t="shared" si="323"/>
        <v>0</v>
      </c>
      <c r="Z894" s="497">
        <f t="shared" si="323"/>
        <v>0</v>
      </c>
      <c r="AA894" s="349">
        <f t="shared" si="315"/>
        <v>-999</v>
      </c>
    </row>
    <row r="895" spans="1:27" ht="18.75" thickBot="1">
      <c r="A895" s="290">
        <v>45</v>
      </c>
      <c r="B895" s="139"/>
      <c r="C895" s="148">
        <v>1011</v>
      </c>
      <c r="D895" s="172" t="s">
        <v>1402</v>
      </c>
      <c r="E895" s="539">
        <f aca="true" t="shared" si="324" ref="E895:E911">F895+G895+H895</f>
        <v>0</v>
      </c>
      <c r="F895" s="526"/>
      <c r="G895" s="272"/>
      <c r="H895" s="272"/>
      <c r="I895" s="526"/>
      <c r="J895" s="272"/>
      <c r="K895" s="272"/>
      <c r="L895" s="571">
        <f aca="true" t="shared" si="325" ref="L895:L911">I895+J895+K895</f>
        <v>0</v>
      </c>
      <c r="M895" s="270">
        <f t="shared" si="314"/>
      </c>
      <c r="N895" s="271"/>
      <c r="O895" s="493"/>
      <c r="P895" s="281"/>
      <c r="Q895" s="351">
        <f aca="true" t="shared" si="326" ref="Q895:Q911">L895</f>
        <v>0</v>
      </c>
      <c r="R895" s="494">
        <f t="shared" si="316"/>
        <v>0</v>
      </c>
      <c r="S895" s="271"/>
      <c r="T895" s="493"/>
      <c r="U895" s="281"/>
      <c r="V895" s="501">
        <f aca="true" t="shared" si="327" ref="V895:V902">+IF(+(O895+P895)&gt;=L895,+P895,+(+L895-O895))</f>
        <v>0</v>
      </c>
      <c r="W895" s="351">
        <f>T895+U895-V895</f>
        <v>0</v>
      </c>
      <c r="X895" s="281"/>
      <c r="Y895" s="281"/>
      <c r="Z895" s="282"/>
      <c r="AA895" s="349">
        <f t="shared" si="315"/>
        <v>0</v>
      </c>
    </row>
    <row r="896" spans="1:27" ht="18.75" thickBot="1">
      <c r="A896" s="290">
        <v>50</v>
      </c>
      <c r="B896" s="139"/>
      <c r="C896" s="140">
        <v>1012</v>
      </c>
      <c r="D896" s="149" t="s">
        <v>1403</v>
      </c>
      <c r="E896" s="539">
        <f t="shared" si="324"/>
        <v>0</v>
      </c>
      <c r="F896" s="526"/>
      <c r="G896" s="272"/>
      <c r="H896" s="272"/>
      <c r="I896" s="526"/>
      <c r="J896" s="272"/>
      <c r="K896" s="272"/>
      <c r="L896" s="571">
        <f t="shared" si="325"/>
        <v>0</v>
      </c>
      <c r="M896" s="270">
        <f t="shared" si="314"/>
      </c>
      <c r="N896" s="271"/>
      <c r="O896" s="493"/>
      <c r="P896" s="281"/>
      <c r="Q896" s="351">
        <f t="shared" si="326"/>
        <v>0</v>
      </c>
      <c r="R896" s="494">
        <f t="shared" si="316"/>
        <v>0</v>
      </c>
      <c r="S896" s="271"/>
      <c r="T896" s="493"/>
      <c r="U896" s="281"/>
      <c r="V896" s="501">
        <f t="shared" si="327"/>
        <v>0</v>
      </c>
      <c r="W896" s="351">
        <f aca="true" t="shared" si="328" ref="W896:W902">T896+U896-V896</f>
        <v>0</v>
      </c>
      <c r="X896" s="281"/>
      <c r="Y896" s="281"/>
      <c r="Z896" s="282"/>
      <c r="AA896" s="349">
        <f t="shared" si="315"/>
        <v>0</v>
      </c>
    </row>
    <row r="897" spans="1:27" ht="18.75" thickBot="1">
      <c r="A897" s="290">
        <v>55</v>
      </c>
      <c r="B897" s="139"/>
      <c r="C897" s="140">
        <v>1013</v>
      </c>
      <c r="D897" s="149" t="s">
        <v>1404</v>
      </c>
      <c r="E897" s="539">
        <f t="shared" si="324"/>
        <v>0</v>
      </c>
      <c r="F897" s="526"/>
      <c r="G897" s="272"/>
      <c r="H897" s="272"/>
      <c r="I897" s="526"/>
      <c r="J897" s="272"/>
      <c r="K897" s="272"/>
      <c r="L897" s="571">
        <f t="shared" si="325"/>
        <v>0</v>
      </c>
      <c r="M897" s="270">
        <f t="shared" si="314"/>
      </c>
      <c r="N897" s="271"/>
      <c r="O897" s="493"/>
      <c r="P897" s="281"/>
      <c r="Q897" s="351">
        <f t="shared" si="326"/>
        <v>0</v>
      </c>
      <c r="R897" s="494">
        <f t="shared" si="316"/>
        <v>0</v>
      </c>
      <c r="S897" s="271"/>
      <c r="T897" s="493"/>
      <c r="U897" s="281"/>
      <c r="V897" s="501">
        <f t="shared" si="327"/>
        <v>0</v>
      </c>
      <c r="W897" s="351">
        <f t="shared" si="328"/>
        <v>0</v>
      </c>
      <c r="X897" s="281"/>
      <c r="Y897" s="281"/>
      <c r="Z897" s="282"/>
      <c r="AA897" s="349">
        <f t="shared" si="315"/>
        <v>0</v>
      </c>
    </row>
    <row r="898" spans="1:27" ht="36" customHeight="1" thickBot="1">
      <c r="A898" s="290">
        <v>60</v>
      </c>
      <c r="B898" s="139"/>
      <c r="C898" s="140">
        <v>1014</v>
      </c>
      <c r="D898" s="149" t="s">
        <v>1405</v>
      </c>
      <c r="E898" s="539">
        <f t="shared" si="324"/>
        <v>0</v>
      </c>
      <c r="F898" s="526"/>
      <c r="G898" s="272"/>
      <c r="H898" s="272"/>
      <c r="I898" s="526"/>
      <c r="J898" s="272"/>
      <c r="K898" s="272"/>
      <c r="L898" s="571">
        <f t="shared" si="325"/>
        <v>0</v>
      </c>
      <c r="M898" s="270">
        <f t="shared" si="314"/>
      </c>
      <c r="N898" s="271"/>
      <c r="O898" s="493"/>
      <c r="P898" s="281"/>
      <c r="Q898" s="351">
        <f t="shared" si="326"/>
        <v>0</v>
      </c>
      <c r="R898" s="494">
        <f t="shared" si="316"/>
        <v>0</v>
      </c>
      <c r="S898" s="271"/>
      <c r="T898" s="493"/>
      <c r="U898" s="281"/>
      <c r="V898" s="501">
        <f t="shared" si="327"/>
        <v>0</v>
      </c>
      <c r="W898" s="351">
        <f t="shared" si="328"/>
        <v>0</v>
      </c>
      <c r="X898" s="281"/>
      <c r="Y898" s="281"/>
      <c r="Z898" s="282"/>
      <c r="AA898" s="349">
        <f t="shared" si="315"/>
        <v>0</v>
      </c>
    </row>
    <row r="899" spans="1:27" ht="18.75" thickBot="1">
      <c r="A899" s="289">
        <v>65</v>
      </c>
      <c r="B899" s="139"/>
      <c r="C899" s="140">
        <v>1015</v>
      </c>
      <c r="D899" s="149" t="s">
        <v>1406</v>
      </c>
      <c r="E899" s="539">
        <f t="shared" si="324"/>
        <v>0</v>
      </c>
      <c r="F899" s="526">
        <v>0</v>
      </c>
      <c r="G899" s="272">
        <v>0</v>
      </c>
      <c r="H899" s="272">
        <v>0</v>
      </c>
      <c r="I899" s="526">
        <v>999</v>
      </c>
      <c r="J899" s="272">
        <v>0</v>
      </c>
      <c r="K899" s="272">
        <v>0</v>
      </c>
      <c r="L899" s="571">
        <f t="shared" si="325"/>
        <v>999</v>
      </c>
      <c r="M899" s="270">
        <f t="shared" si="314"/>
        <v>1</v>
      </c>
      <c r="N899" s="271"/>
      <c r="O899" s="493"/>
      <c r="P899" s="281"/>
      <c r="Q899" s="351">
        <f t="shared" si="326"/>
        <v>999</v>
      </c>
      <c r="R899" s="494">
        <f t="shared" si="316"/>
        <v>-999</v>
      </c>
      <c r="S899" s="271"/>
      <c r="T899" s="493"/>
      <c r="U899" s="281"/>
      <c r="V899" s="501">
        <f t="shared" si="327"/>
        <v>999</v>
      </c>
      <c r="W899" s="351">
        <f t="shared" si="328"/>
        <v>-999</v>
      </c>
      <c r="X899" s="281"/>
      <c r="Y899" s="281"/>
      <c r="Z899" s="282"/>
      <c r="AA899" s="349">
        <f t="shared" si="315"/>
        <v>-999</v>
      </c>
    </row>
    <row r="900" spans="1:27" ht="18.75" thickBot="1">
      <c r="A900" s="290">
        <v>70</v>
      </c>
      <c r="B900" s="139"/>
      <c r="C900" s="140">
        <v>1016</v>
      </c>
      <c r="D900" s="149" t="s">
        <v>1407</v>
      </c>
      <c r="E900" s="539">
        <f t="shared" si="324"/>
        <v>0</v>
      </c>
      <c r="F900" s="526"/>
      <c r="G900" s="272"/>
      <c r="H900" s="272"/>
      <c r="I900" s="526"/>
      <c r="J900" s="272"/>
      <c r="K900" s="272"/>
      <c r="L900" s="571">
        <f t="shared" si="325"/>
        <v>0</v>
      </c>
      <c r="M900" s="270">
        <f t="shared" si="314"/>
      </c>
      <c r="N900" s="271"/>
      <c r="O900" s="493"/>
      <c r="P900" s="281"/>
      <c r="Q900" s="351">
        <f t="shared" si="326"/>
        <v>0</v>
      </c>
      <c r="R900" s="494">
        <f t="shared" si="316"/>
        <v>0</v>
      </c>
      <c r="S900" s="271"/>
      <c r="T900" s="493"/>
      <c r="U900" s="281"/>
      <c r="V900" s="501">
        <f t="shared" si="327"/>
        <v>0</v>
      </c>
      <c r="W900" s="351">
        <f t="shared" si="328"/>
        <v>0</v>
      </c>
      <c r="X900" s="281"/>
      <c r="Y900" s="281"/>
      <c r="Z900" s="282"/>
      <c r="AA900" s="349">
        <f t="shared" si="315"/>
        <v>0</v>
      </c>
    </row>
    <row r="901" spans="1:27" ht="18.75" thickBot="1">
      <c r="A901" s="290">
        <v>75</v>
      </c>
      <c r="B901" s="144"/>
      <c r="C901" s="173">
        <v>1020</v>
      </c>
      <c r="D901" s="174" t="s">
        <v>1408</v>
      </c>
      <c r="E901" s="539">
        <f t="shared" si="324"/>
        <v>0</v>
      </c>
      <c r="F901" s="526"/>
      <c r="G901" s="272"/>
      <c r="H901" s="272"/>
      <c r="I901" s="526"/>
      <c r="J901" s="272"/>
      <c r="K901" s="272"/>
      <c r="L901" s="571">
        <f t="shared" si="325"/>
        <v>0</v>
      </c>
      <c r="M901" s="270">
        <f t="shared" si="314"/>
      </c>
      <c r="N901" s="271"/>
      <c r="O901" s="493"/>
      <c r="P901" s="281"/>
      <c r="Q901" s="351">
        <f t="shared" si="326"/>
        <v>0</v>
      </c>
      <c r="R901" s="494">
        <f t="shared" si="316"/>
        <v>0</v>
      </c>
      <c r="S901" s="271"/>
      <c r="T901" s="493"/>
      <c r="U901" s="281"/>
      <c r="V901" s="501">
        <f t="shared" si="327"/>
        <v>0</v>
      </c>
      <c r="W901" s="351">
        <f t="shared" si="328"/>
        <v>0</v>
      </c>
      <c r="X901" s="281"/>
      <c r="Y901" s="281"/>
      <c r="Z901" s="282"/>
      <c r="AA901" s="349">
        <f t="shared" si="315"/>
        <v>0</v>
      </c>
    </row>
    <row r="902" spans="1:27" ht="18.75" thickBot="1">
      <c r="A902" s="290">
        <v>80</v>
      </c>
      <c r="B902" s="139"/>
      <c r="C902" s="140">
        <v>1030</v>
      </c>
      <c r="D902" s="149" t="s">
        <v>1409</v>
      </c>
      <c r="E902" s="539">
        <f t="shared" si="324"/>
        <v>0</v>
      </c>
      <c r="F902" s="526"/>
      <c r="G902" s="272"/>
      <c r="H902" s="272"/>
      <c r="I902" s="526"/>
      <c r="J902" s="272"/>
      <c r="K902" s="272"/>
      <c r="L902" s="571">
        <f t="shared" si="325"/>
        <v>0</v>
      </c>
      <c r="M902" s="270">
        <f t="shared" si="314"/>
      </c>
      <c r="N902" s="271"/>
      <c r="O902" s="493"/>
      <c r="P902" s="281"/>
      <c r="Q902" s="351">
        <f t="shared" si="326"/>
        <v>0</v>
      </c>
      <c r="R902" s="494">
        <f t="shared" si="316"/>
        <v>0</v>
      </c>
      <c r="S902" s="271"/>
      <c r="T902" s="493"/>
      <c r="U902" s="281"/>
      <c r="V902" s="501">
        <f t="shared" si="327"/>
        <v>0</v>
      </c>
      <c r="W902" s="351">
        <f t="shared" si="328"/>
        <v>0</v>
      </c>
      <c r="X902" s="281"/>
      <c r="Y902" s="281"/>
      <c r="Z902" s="282"/>
      <c r="AA902" s="349">
        <f t="shared" si="315"/>
        <v>0</v>
      </c>
    </row>
    <row r="903" spans="1:27" ht="18.75" thickBot="1">
      <c r="A903" s="290">
        <v>85</v>
      </c>
      <c r="B903" s="139"/>
      <c r="C903" s="173">
        <v>1051</v>
      </c>
      <c r="D903" s="176" t="s">
        <v>1410</v>
      </c>
      <c r="E903" s="539">
        <f t="shared" si="324"/>
        <v>0</v>
      </c>
      <c r="F903" s="526"/>
      <c r="G903" s="272"/>
      <c r="H903" s="272"/>
      <c r="I903" s="526"/>
      <c r="J903" s="272"/>
      <c r="K903" s="272"/>
      <c r="L903" s="571">
        <f t="shared" si="325"/>
        <v>0</v>
      </c>
      <c r="M903" s="270">
        <f t="shared" si="314"/>
      </c>
      <c r="N903" s="271"/>
      <c r="O903" s="493"/>
      <c r="P903" s="281"/>
      <c r="Q903" s="351">
        <f t="shared" si="326"/>
        <v>0</v>
      </c>
      <c r="R903" s="494">
        <f t="shared" si="316"/>
        <v>0</v>
      </c>
      <c r="S903" s="271"/>
      <c r="T903" s="352"/>
      <c r="U903" s="357"/>
      <c r="V903" s="357"/>
      <c r="W903" s="357"/>
      <c r="X903" s="357"/>
      <c r="Y903" s="357"/>
      <c r="Z903" s="495"/>
      <c r="AA903" s="349">
        <f t="shared" si="315"/>
        <v>0</v>
      </c>
    </row>
    <row r="904" spans="1:27" ht="18.75" thickBot="1">
      <c r="A904" s="290">
        <v>90</v>
      </c>
      <c r="B904" s="139"/>
      <c r="C904" s="140">
        <v>1052</v>
      </c>
      <c r="D904" s="149" t="s">
        <v>1411</v>
      </c>
      <c r="E904" s="539">
        <f t="shared" si="324"/>
        <v>0</v>
      </c>
      <c r="F904" s="526"/>
      <c r="G904" s="272"/>
      <c r="H904" s="272"/>
      <c r="I904" s="526"/>
      <c r="J904" s="272"/>
      <c r="K904" s="272"/>
      <c r="L904" s="571">
        <f t="shared" si="325"/>
        <v>0</v>
      </c>
      <c r="M904" s="270">
        <f t="shared" si="314"/>
      </c>
      <c r="N904" s="271"/>
      <c r="O904" s="493"/>
      <c r="P904" s="281"/>
      <c r="Q904" s="351">
        <f t="shared" si="326"/>
        <v>0</v>
      </c>
      <c r="R904" s="494">
        <f t="shared" si="316"/>
        <v>0</v>
      </c>
      <c r="S904" s="271"/>
      <c r="T904" s="352"/>
      <c r="U904" s="357"/>
      <c r="V904" s="357"/>
      <c r="W904" s="357"/>
      <c r="X904" s="357"/>
      <c r="Y904" s="357"/>
      <c r="Z904" s="495"/>
      <c r="AA904" s="349">
        <f t="shared" si="315"/>
        <v>0</v>
      </c>
    </row>
    <row r="905" spans="1:27" ht="32.25" thickBot="1">
      <c r="A905" s="289">
        <v>115</v>
      </c>
      <c r="B905" s="139"/>
      <c r="C905" s="177">
        <v>1053</v>
      </c>
      <c r="D905" s="178" t="s">
        <v>1412</v>
      </c>
      <c r="E905" s="539">
        <f t="shared" si="324"/>
        <v>0</v>
      </c>
      <c r="F905" s="526"/>
      <c r="G905" s="272"/>
      <c r="H905" s="272"/>
      <c r="I905" s="526"/>
      <c r="J905" s="272"/>
      <c r="K905" s="272"/>
      <c r="L905" s="571">
        <f t="shared" si="325"/>
        <v>0</v>
      </c>
      <c r="M905" s="270">
        <f t="shared" si="314"/>
      </c>
      <c r="N905" s="271"/>
      <c r="O905" s="493"/>
      <c r="P905" s="281"/>
      <c r="Q905" s="351">
        <f t="shared" si="326"/>
        <v>0</v>
      </c>
      <c r="R905" s="494">
        <f t="shared" si="316"/>
        <v>0</v>
      </c>
      <c r="S905" s="271"/>
      <c r="T905" s="352"/>
      <c r="U905" s="357"/>
      <c r="V905" s="357"/>
      <c r="W905" s="357"/>
      <c r="X905" s="357"/>
      <c r="Y905" s="357"/>
      <c r="Z905" s="495"/>
      <c r="AA905" s="349">
        <f t="shared" si="315"/>
        <v>0</v>
      </c>
    </row>
    <row r="906" spans="1:27" ht="18.75" thickBot="1">
      <c r="A906" s="289">
        <v>125</v>
      </c>
      <c r="B906" s="139"/>
      <c r="C906" s="140">
        <v>1062</v>
      </c>
      <c r="D906" s="142" t="s">
        <v>1413</v>
      </c>
      <c r="E906" s="539">
        <f t="shared" si="324"/>
        <v>0</v>
      </c>
      <c r="F906" s="526"/>
      <c r="G906" s="272"/>
      <c r="H906" s="272"/>
      <c r="I906" s="526"/>
      <c r="J906" s="272"/>
      <c r="K906" s="272"/>
      <c r="L906" s="571">
        <f t="shared" si="325"/>
        <v>0</v>
      </c>
      <c r="M906" s="270">
        <f t="shared" si="314"/>
      </c>
      <c r="N906" s="271"/>
      <c r="O906" s="493"/>
      <c r="P906" s="281"/>
      <c r="Q906" s="351">
        <f t="shared" si="326"/>
        <v>0</v>
      </c>
      <c r="R906" s="494">
        <f t="shared" si="316"/>
        <v>0</v>
      </c>
      <c r="S906" s="271"/>
      <c r="T906" s="493"/>
      <c r="U906" s="281"/>
      <c r="V906" s="501">
        <f>+IF(+(O906+P906)&gt;=L906,+P906,+(+L906-O906))</f>
        <v>0</v>
      </c>
      <c r="W906" s="351">
        <f>T906+U906-V906</f>
        <v>0</v>
      </c>
      <c r="X906" s="281"/>
      <c r="Y906" s="281"/>
      <c r="Z906" s="282"/>
      <c r="AA906" s="349">
        <f t="shared" si="315"/>
        <v>0</v>
      </c>
    </row>
    <row r="907" spans="1:27" ht="18.75" thickBot="1">
      <c r="A907" s="290">
        <v>130</v>
      </c>
      <c r="B907" s="139"/>
      <c r="C907" s="140">
        <v>1063</v>
      </c>
      <c r="D907" s="142" t="s">
        <v>1414</v>
      </c>
      <c r="E907" s="539">
        <f t="shared" si="324"/>
        <v>0</v>
      </c>
      <c r="F907" s="526"/>
      <c r="G907" s="272"/>
      <c r="H907" s="272"/>
      <c r="I907" s="526"/>
      <c r="J907" s="272"/>
      <c r="K907" s="272"/>
      <c r="L907" s="571">
        <f t="shared" si="325"/>
        <v>0</v>
      </c>
      <c r="M907" s="270">
        <f t="shared" si="314"/>
      </c>
      <c r="N907" s="271"/>
      <c r="O907" s="493"/>
      <c r="P907" s="281"/>
      <c r="Q907" s="351">
        <f t="shared" si="326"/>
        <v>0</v>
      </c>
      <c r="R907" s="494">
        <f t="shared" si="316"/>
        <v>0</v>
      </c>
      <c r="S907" s="271"/>
      <c r="T907" s="352"/>
      <c r="U907" s="357"/>
      <c r="V907" s="357"/>
      <c r="W907" s="357"/>
      <c r="X907" s="357"/>
      <c r="Y907" s="357"/>
      <c r="Z907" s="495"/>
      <c r="AA907" s="349">
        <f t="shared" si="315"/>
        <v>0</v>
      </c>
    </row>
    <row r="908" spans="1:27" ht="18.75" thickBot="1">
      <c r="A908" s="290">
        <v>135</v>
      </c>
      <c r="B908" s="139"/>
      <c r="C908" s="177">
        <v>1069</v>
      </c>
      <c r="D908" s="179" t="s">
        <v>1415</v>
      </c>
      <c r="E908" s="539">
        <f t="shared" si="324"/>
        <v>0</v>
      </c>
      <c r="F908" s="526"/>
      <c r="G908" s="272"/>
      <c r="H908" s="272"/>
      <c r="I908" s="526"/>
      <c r="J908" s="272"/>
      <c r="K908" s="272"/>
      <c r="L908" s="571">
        <f t="shared" si="325"/>
        <v>0</v>
      </c>
      <c r="M908" s="270">
        <f t="shared" si="314"/>
      </c>
      <c r="N908" s="271"/>
      <c r="O908" s="493"/>
      <c r="P908" s="281"/>
      <c r="Q908" s="351">
        <f t="shared" si="326"/>
        <v>0</v>
      </c>
      <c r="R908" s="494">
        <f t="shared" si="316"/>
        <v>0</v>
      </c>
      <c r="S908" s="271"/>
      <c r="T908" s="493"/>
      <c r="U908" s="281"/>
      <c r="V908" s="501">
        <f>+IF(+(O908+P908)&gt;=L908,+P908,+(+L908-O908))</f>
        <v>0</v>
      </c>
      <c r="W908" s="351">
        <f>T908+U908-V908</f>
        <v>0</v>
      </c>
      <c r="X908" s="281"/>
      <c r="Y908" s="281"/>
      <c r="Z908" s="282"/>
      <c r="AA908" s="349">
        <f t="shared" si="315"/>
        <v>0</v>
      </c>
    </row>
    <row r="909" spans="1:27" ht="30.75" thickBot="1">
      <c r="A909" s="290">
        <v>140</v>
      </c>
      <c r="B909" s="144"/>
      <c r="C909" s="140">
        <v>1091</v>
      </c>
      <c r="D909" s="149" t="s">
        <v>1416</v>
      </c>
      <c r="E909" s="539">
        <f t="shared" si="324"/>
        <v>0</v>
      </c>
      <c r="F909" s="526"/>
      <c r="G909" s="272"/>
      <c r="H909" s="272"/>
      <c r="I909" s="526"/>
      <c r="J909" s="272"/>
      <c r="K909" s="272"/>
      <c r="L909" s="571">
        <f t="shared" si="325"/>
        <v>0</v>
      </c>
      <c r="M909" s="270">
        <f t="shared" si="314"/>
      </c>
      <c r="N909" s="271"/>
      <c r="O909" s="493"/>
      <c r="P909" s="281"/>
      <c r="Q909" s="351">
        <f t="shared" si="326"/>
        <v>0</v>
      </c>
      <c r="R909" s="494">
        <f t="shared" si="316"/>
        <v>0</v>
      </c>
      <c r="S909" s="271"/>
      <c r="T909" s="493"/>
      <c r="U909" s="281"/>
      <c r="V909" s="501">
        <f>+IF(+(O909+P909)&gt;=L909,+P909,+(+L909-O909))</f>
        <v>0</v>
      </c>
      <c r="W909" s="351">
        <f>T909+U909-V909</f>
        <v>0</v>
      </c>
      <c r="X909" s="281"/>
      <c r="Y909" s="281"/>
      <c r="Z909" s="282"/>
      <c r="AA909" s="349">
        <f t="shared" si="315"/>
        <v>0</v>
      </c>
    </row>
    <row r="910" spans="1:27" ht="18.75" thickBot="1">
      <c r="A910" s="290">
        <v>145</v>
      </c>
      <c r="B910" s="139"/>
      <c r="C910" s="140">
        <v>1092</v>
      </c>
      <c r="D910" s="149" t="s">
        <v>1565</v>
      </c>
      <c r="E910" s="539">
        <f t="shared" si="324"/>
        <v>0</v>
      </c>
      <c r="F910" s="526"/>
      <c r="G910" s="272"/>
      <c r="H910" s="272"/>
      <c r="I910" s="526"/>
      <c r="J910" s="272"/>
      <c r="K910" s="272"/>
      <c r="L910" s="571">
        <f t="shared" si="325"/>
        <v>0</v>
      </c>
      <c r="M910" s="270">
        <f t="shared" si="314"/>
      </c>
      <c r="N910" s="271"/>
      <c r="O910" s="493"/>
      <c r="P910" s="281"/>
      <c r="Q910" s="351">
        <f t="shared" si="326"/>
        <v>0</v>
      </c>
      <c r="R910" s="494">
        <f t="shared" si="316"/>
        <v>0</v>
      </c>
      <c r="S910" s="271"/>
      <c r="T910" s="352"/>
      <c r="U910" s="357"/>
      <c r="V910" s="357"/>
      <c r="W910" s="357"/>
      <c r="X910" s="357"/>
      <c r="Y910" s="357"/>
      <c r="Z910" s="495"/>
      <c r="AA910" s="349">
        <f t="shared" si="315"/>
        <v>0</v>
      </c>
    </row>
    <row r="911" spans="1:27" ht="18.75" thickBot="1">
      <c r="A911" s="290">
        <v>150</v>
      </c>
      <c r="B911" s="139"/>
      <c r="C911" s="146">
        <v>1098</v>
      </c>
      <c r="D911" s="150" t="s">
        <v>1417</v>
      </c>
      <c r="E911" s="539">
        <f t="shared" si="324"/>
        <v>0</v>
      </c>
      <c r="F911" s="526"/>
      <c r="G911" s="272"/>
      <c r="H911" s="272"/>
      <c r="I911" s="526"/>
      <c r="J911" s="272"/>
      <c r="K911" s="272"/>
      <c r="L911" s="571">
        <f t="shared" si="325"/>
        <v>0</v>
      </c>
      <c r="M911" s="270">
        <f t="shared" si="314"/>
      </c>
      <c r="N911" s="271"/>
      <c r="O911" s="493"/>
      <c r="P911" s="281"/>
      <c r="Q911" s="351">
        <f t="shared" si="326"/>
        <v>0</v>
      </c>
      <c r="R911" s="494">
        <f t="shared" si="316"/>
        <v>0</v>
      </c>
      <c r="S911" s="271"/>
      <c r="T911" s="493"/>
      <c r="U911" s="281"/>
      <c r="V911" s="501">
        <f>+IF(+(O911+P911)&gt;=L911,+P911,+(+L911-O911))</f>
        <v>0</v>
      </c>
      <c r="W911" s="351">
        <f>T911+U911-V911</f>
        <v>0</v>
      </c>
      <c r="X911" s="281"/>
      <c r="Y911" s="281"/>
      <c r="Z911" s="282"/>
      <c r="AA911" s="349">
        <f t="shared" si="315"/>
        <v>0</v>
      </c>
    </row>
    <row r="912" spans="1:27" ht="18.75" thickBot="1">
      <c r="A912" s="290">
        <v>155</v>
      </c>
      <c r="B912" s="143">
        <v>1900</v>
      </c>
      <c r="C912" s="864" t="s">
        <v>1487</v>
      </c>
      <c r="D912" s="864"/>
      <c r="E912" s="540">
        <f aca="true" t="shared" si="329" ref="E912:L912">SUM(E913:E915)</f>
        <v>0</v>
      </c>
      <c r="F912" s="353">
        <f t="shared" si="329"/>
        <v>0</v>
      </c>
      <c r="G912" s="279">
        <f t="shared" si="329"/>
        <v>0</v>
      </c>
      <c r="H912" s="279">
        <f>SUM(H913:H915)</f>
        <v>0</v>
      </c>
      <c r="I912" s="353">
        <f t="shared" si="329"/>
        <v>0</v>
      </c>
      <c r="J912" s="279">
        <f t="shared" si="329"/>
        <v>0</v>
      </c>
      <c r="K912" s="279">
        <f t="shared" si="329"/>
        <v>0</v>
      </c>
      <c r="L912" s="279">
        <f t="shared" si="329"/>
        <v>0</v>
      </c>
      <c r="M912" s="270">
        <f t="shared" si="314"/>
      </c>
      <c r="N912" s="271"/>
      <c r="O912" s="354">
        <f>SUM(O913:O915)</f>
        <v>0</v>
      </c>
      <c r="P912" s="355">
        <f>SUM(P913:P915)</f>
        <v>0</v>
      </c>
      <c r="Q912" s="496">
        <f>SUM(Q913:Q915)</f>
        <v>0</v>
      </c>
      <c r="R912" s="497">
        <f>SUM(R913:R915)</f>
        <v>0</v>
      </c>
      <c r="S912" s="271"/>
      <c r="T912" s="356"/>
      <c r="U912" s="367"/>
      <c r="V912" s="367"/>
      <c r="W912" s="367"/>
      <c r="X912" s="367"/>
      <c r="Y912" s="367"/>
      <c r="Z912" s="498"/>
      <c r="AA912" s="349">
        <f>W912-X912-Y912-Z912</f>
        <v>0</v>
      </c>
    </row>
    <row r="913" spans="1:27" ht="18.75" thickBot="1">
      <c r="A913" s="290">
        <v>160</v>
      </c>
      <c r="B913" s="139"/>
      <c r="C913" s="148">
        <v>1901</v>
      </c>
      <c r="D913" s="141" t="s">
        <v>1488</v>
      </c>
      <c r="E913" s="539">
        <f>F913+G913+H913</f>
        <v>0</v>
      </c>
      <c r="F913" s="526"/>
      <c r="G913" s="272"/>
      <c r="H913" s="272"/>
      <c r="I913" s="526"/>
      <c r="J913" s="272"/>
      <c r="K913" s="272"/>
      <c r="L913" s="571">
        <f>I913+J913+K913</f>
        <v>0</v>
      </c>
      <c r="M913" s="270">
        <f t="shared" si="314"/>
      </c>
      <c r="N913" s="271"/>
      <c r="O913" s="493"/>
      <c r="P913" s="281"/>
      <c r="Q913" s="351">
        <f>L913</f>
        <v>0</v>
      </c>
      <c r="R913" s="494">
        <f>O913+P913-Q913</f>
        <v>0</v>
      </c>
      <c r="S913" s="271"/>
      <c r="T913" s="352"/>
      <c r="U913" s="357"/>
      <c r="V913" s="357"/>
      <c r="W913" s="357"/>
      <c r="X913" s="357"/>
      <c r="Y913" s="357"/>
      <c r="Z913" s="495"/>
      <c r="AA913" s="349">
        <f>W913-X913-Y913-Z913</f>
        <v>0</v>
      </c>
    </row>
    <row r="914" spans="1:27" ht="18.75" thickBot="1">
      <c r="A914" s="290">
        <v>165</v>
      </c>
      <c r="B914" s="139"/>
      <c r="C914" s="140">
        <v>1981</v>
      </c>
      <c r="D914" s="142" t="s">
        <v>1489</v>
      </c>
      <c r="E914" s="539">
        <f>F914+G914+H914</f>
        <v>0</v>
      </c>
      <c r="F914" s="526"/>
      <c r="G914" s="272"/>
      <c r="H914" s="272"/>
      <c r="I914" s="526"/>
      <c r="J914" s="272"/>
      <c r="K914" s="272"/>
      <c r="L914" s="571">
        <f>I914+J914+K914</f>
        <v>0</v>
      </c>
      <c r="M914" s="270">
        <f t="shared" si="314"/>
      </c>
      <c r="N914" s="271"/>
      <c r="O914" s="493"/>
      <c r="P914" s="281"/>
      <c r="Q914" s="351">
        <f>L914</f>
        <v>0</v>
      </c>
      <c r="R914" s="494">
        <f>O914+P914-Q914</f>
        <v>0</v>
      </c>
      <c r="S914" s="271"/>
      <c r="T914" s="352"/>
      <c r="U914" s="357"/>
      <c r="V914" s="357"/>
      <c r="W914" s="357"/>
      <c r="X914" s="357"/>
      <c r="Y914" s="357"/>
      <c r="Z914" s="495"/>
      <c r="AA914" s="349">
        <f>W914-X914-Y914-Z914</f>
        <v>0</v>
      </c>
    </row>
    <row r="915" spans="1:27" ht="18.75" thickBot="1">
      <c r="A915" s="290">
        <v>175</v>
      </c>
      <c r="B915" s="139"/>
      <c r="C915" s="146">
        <v>1991</v>
      </c>
      <c r="D915" s="145" t="s">
        <v>1490</v>
      </c>
      <c r="E915" s="539">
        <f>F915+G915+H915</f>
        <v>0</v>
      </c>
      <c r="F915" s="526"/>
      <c r="G915" s="272"/>
      <c r="H915" s="272"/>
      <c r="I915" s="526"/>
      <c r="J915" s="272"/>
      <c r="K915" s="272"/>
      <c r="L915" s="571">
        <f>I915+J915+K915</f>
        <v>0</v>
      </c>
      <c r="M915" s="270">
        <f t="shared" si="314"/>
      </c>
      <c r="N915" s="271"/>
      <c r="O915" s="493"/>
      <c r="P915" s="281"/>
      <c r="Q915" s="351">
        <f>L915</f>
        <v>0</v>
      </c>
      <c r="R915" s="494">
        <f>O915+P915-Q915</f>
        <v>0</v>
      </c>
      <c r="S915" s="271"/>
      <c r="T915" s="352"/>
      <c r="U915" s="357"/>
      <c r="V915" s="357"/>
      <c r="W915" s="357"/>
      <c r="X915" s="357"/>
      <c r="Y915" s="357"/>
      <c r="Z915" s="495"/>
      <c r="AA915" s="349">
        <f>W915-X915-Y915-Z915</f>
        <v>0</v>
      </c>
    </row>
    <row r="916" spans="1:27" ht="18.75" thickBot="1">
      <c r="A916" s="290">
        <v>180</v>
      </c>
      <c r="B916" s="143">
        <v>2100</v>
      </c>
      <c r="C916" s="864" t="s">
        <v>566</v>
      </c>
      <c r="D916" s="864"/>
      <c r="E916" s="540">
        <f aca="true" t="shared" si="330" ref="E916:L916">SUM(E917:E921)</f>
        <v>0</v>
      </c>
      <c r="F916" s="353">
        <f t="shared" si="330"/>
        <v>0</v>
      </c>
      <c r="G916" s="279">
        <f t="shared" si="330"/>
        <v>0</v>
      </c>
      <c r="H916" s="279">
        <f>SUM(H917:H921)</f>
        <v>0</v>
      </c>
      <c r="I916" s="353">
        <f t="shared" si="330"/>
        <v>0</v>
      </c>
      <c r="J916" s="279">
        <f t="shared" si="330"/>
        <v>0</v>
      </c>
      <c r="K916" s="279">
        <f t="shared" si="330"/>
        <v>0</v>
      </c>
      <c r="L916" s="279">
        <f t="shared" si="330"/>
        <v>0</v>
      </c>
      <c r="M916" s="270">
        <f t="shared" si="314"/>
      </c>
      <c r="N916" s="271"/>
      <c r="O916" s="354">
        <f>SUM(O917:O921)</f>
        <v>0</v>
      </c>
      <c r="P916" s="355">
        <f>SUM(P917:P921)</f>
        <v>0</v>
      </c>
      <c r="Q916" s="496">
        <f>SUM(Q917:Q921)</f>
        <v>0</v>
      </c>
      <c r="R916" s="497">
        <f>SUM(R917:R921)</f>
        <v>0</v>
      </c>
      <c r="S916" s="271"/>
      <c r="T916" s="356"/>
      <c r="U916" s="367"/>
      <c r="V916" s="367"/>
      <c r="W916" s="367"/>
      <c r="X916" s="367"/>
      <c r="Y916" s="367"/>
      <c r="Z916" s="498"/>
      <c r="AA916" s="349">
        <f t="shared" si="315"/>
        <v>0</v>
      </c>
    </row>
    <row r="917" spans="1:27" ht="18.75" thickBot="1">
      <c r="A917" s="290">
        <v>185</v>
      </c>
      <c r="B917" s="139"/>
      <c r="C917" s="148">
        <v>2110</v>
      </c>
      <c r="D917" s="151" t="s">
        <v>1418</v>
      </c>
      <c r="E917" s="539">
        <f>F917+G917+H917</f>
        <v>0</v>
      </c>
      <c r="F917" s="526"/>
      <c r="G917" s="272"/>
      <c r="H917" s="272"/>
      <c r="I917" s="526"/>
      <c r="J917" s="272"/>
      <c r="K917" s="272"/>
      <c r="L917" s="571">
        <f>I917+J917+K917</f>
        <v>0</v>
      </c>
      <c r="M917" s="270">
        <f t="shared" si="314"/>
      </c>
      <c r="N917" s="271"/>
      <c r="O917" s="493"/>
      <c r="P917" s="281"/>
      <c r="Q917" s="351">
        <f>L917</f>
        <v>0</v>
      </c>
      <c r="R917" s="494">
        <f t="shared" si="316"/>
        <v>0</v>
      </c>
      <c r="S917" s="271"/>
      <c r="T917" s="352"/>
      <c r="U917" s="357"/>
      <c r="V917" s="357"/>
      <c r="W917" s="357"/>
      <c r="X917" s="357"/>
      <c r="Y917" s="357"/>
      <c r="Z917" s="495"/>
      <c r="AA917" s="349">
        <f t="shared" si="315"/>
        <v>0</v>
      </c>
    </row>
    <row r="918" spans="1:27" ht="18.75" thickBot="1">
      <c r="A918" s="290">
        <v>190</v>
      </c>
      <c r="B918" s="180"/>
      <c r="C918" s="140">
        <v>2120</v>
      </c>
      <c r="D918" s="168" t="s">
        <v>1419</v>
      </c>
      <c r="E918" s="539">
        <f>F918+G918+H918</f>
        <v>0</v>
      </c>
      <c r="F918" s="526"/>
      <c r="G918" s="272"/>
      <c r="H918" s="272"/>
      <c r="I918" s="526"/>
      <c r="J918" s="272"/>
      <c r="K918" s="272"/>
      <c r="L918" s="571">
        <f>I918+J918+K918</f>
        <v>0</v>
      </c>
      <c r="M918" s="270">
        <f t="shared" si="314"/>
      </c>
      <c r="N918" s="271"/>
      <c r="O918" s="493"/>
      <c r="P918" s="281"/>
      <c r="Q918" s="351">
        <f>L918</f>
        <v>0</v>
      </c>
      <c r="R918" s="494">
        <f t="shared" si="316"/>
        <v>0</v>
      </c>
      <c r="S918" s="271"/>
      <c r="T918" s="352"/>
      <c r="U918" s="357"/>
      <c r="V918" s="357"/>
      <c r="W918" s="357"/>
      <c r="X918" s="357"/>
      <c r="Y918" s="357"/>
      <c r="Z918" s="495"/>
      <c r="AA918" s="349">
        <f t="shared" si="315"/>
        <v>0</v>
      </c>
    </row>
    <row r="919" spans="1:27" ht="18.75" thickBot="1">
      <c r="A919" s="290">
        <v>200</v>
      </c>
      <c r="B919" s="180"/>
      <c r="C919" s="140">
        <v>2125</v>
      </c>
      <c r="D919" s="162" t="s">
        <v>556</v>
      </c>
      <c r="E919" s="539">
        <f>F919+G919+H919</f>
        <v>0</v>
      </c>
      <c r="F919" s="526"/>
      <c r="G919" s="272"/>
      <c r="H919" s="272"/>
      <c r="I919" s="526"/>
      <c r="J919" s="272"/>
      <c r="K919" s="272"/>
      <c r="L919" s="571">
        <f>I919+J919+K919</f>
        <v>0</v>
      </c>
      <c r="M919" s="270">
        <f t="shared" si="314"/>
      </c>
      <c r="N919" s="271"/>
      <c r="O919" s="493"/>
      <c r="P919" s="281"/>
      <c r="Q919" s="351">
        <f>L919</f>
        <v>0</v>
      </c>
      <c r="R919" s="494">
        <f t="shared" si="316"/>
        <v>0</v>
      </c>
      <c r="S919" s="271"/>
      <c r="T919" s="352"/>
      <c r="U919" s="357"/>
      <c r="V919" s="357"/>
      <c r="W919" s="357"/>
      <c r="X919" s="357"/>
      <c r="Y919" s="357"/>
      <c r="Z919" s="495"/>
      <c r="AA919" s="349">
        <f t="shared" si="315"/>
        <v>0</v>
      </c>
    </row>
    <row r="920" spans="1:27" ht="18.75" thickBot="1">
      <c r="A920" s="290">
        <v>200</v>
      </c>
      <c r="B920" s="147"/>
      <c r="C920" s="140">
        <v>2140</v>
      </c>
      <c r="D920" s="168" t="s">
        <v>1421</v>
      </c>
      <c r="E920" s="539">
        <f>F920+G920+H920</f>
        <v>0</v>
      </c>
      <c r="F920" s="526"/>
      <c r="G920" s="272"/>
      <c r="H920" s="272"/>
      <c r="I920" s="526"/>
      <c r="J920" s="272"/>
      <c r="K920" s="272"/>
      <c r="L920" s="571">
        <f>I920+J920+K920</f>
        <v>0</v>
      </c>
      <c r="M920" s="270">
        <f t="shared" si="314"/>
      </c>
      <c r="N920" s="271"/>
      <c r="O920" s="493"/>
      <c r="P920" s="281"/>
      <c r="Q920" s="351">
        <f>L920</f>
        <v>0</v>
      </c>
      <c r="R920" s="494">
        <f t="shared" si="316"/>
        <v>0</v>
      </c>
      <c r="S920" s="271"/>
      <c r="T920" s="352"/>
      <c r="U920" s="357"/>
      <c r="V920" s="357"/>
      <c r="W920" s="357"/>
      <c r="X920" s="357"/>
      <c r="Y920" s="357"/>
      <c r="Z920" s="495"/>
      <c r="AA920" s="349">
        <f t="shared" si="315"/>
        <v>0</v>
      </c>
    </row>
    <row r="921" spans="1:27" ht="18.75" thickBot="1">
      <c r="A921" s="290">
        <v>205</v>
      </c>
      <c r="B921" s="139"/>
      <c r="C921" s="146">
        <v>2190</v>
      </c>
      <c r="D921" s="609" t="s">
        <v>1422</v>
      </c>
      <c r="E921" s="539">
        <f>F921+G921+H921</f>
        <v>0</v>
      </c>
      <c r="F921" s="526"/>
      <c r="G921" s="272"/>
      <c r="H921" s="272"/>
      <c r="I921" s="526"/>
      <c r="J921" s="272"/>
      <c r="K921" s="272"/>
      <c r="L921" s="571">
        <f>I921+J921+K921</f>
        <v>0</v>
      </c>
      <c r="M921" s="270">
        <f t="shared" si="314"/>
      </c>
      <c r="N921" s="271"/>
      <c r="O921" s="493"/>
      <c r="P921" s="281"/>
      <c r="Q921" s="351">
        <f>L921</f>
        <v>0</v>
      </c>
      <c r="R921" s="494">
        <f t="shared" si="316"/>
        <v>0</v>
      </c>
      <c r="S921" s="271"/>
      <c r="T921" s="352"/>
      <c r="U921" s="357"/>
      <c r="V921" s="357"/>
      <c r="W921" s="357"/>
      <c r="X921" s="357"/>
      <c r="Y921" s="357"/>
      <c r="Z921" s="495"/>
      <c r="AA921" s="349">
        <f t="shared" si="315"/>
        <v>0</v>
      </c>
    </row>
    <row r="922" spans="1:27" ht="18.75" thickBot="1">
      <c r="A922" s="290">
        <v>210</v>
      </c>
      <c r="B922" s="143">
        <v>2200</v>
      </c>
      <c r="C922" s="864" t="s">
        <v>1423</v>
      </c>
      <c r="D922" s="864"/>
      <c r="E922" s="540">
        <f aca="true" t="shared" si="331" ref="E922:L922">SUM(E923:E924)</f>
        <v>0</v>
      </c>
      <c r="F922" s="353">
        <f t="shared" si="331"/>
        <v>0</v>
      </c>
      <c r="G922" s="279">
        <f t="shared" si="331"/>
        <v>0</v>
      </c>
      <c r="H922" s="279">
        <f>SUM(H923:H924)</f>
        <v>0</v>
      </c>
      <c r="I922" s="353">
        <f t="shared" si="331"/>
        <v>0</v>
      </c>
      <c r="J922" s="279">
        <f t="shared" si="331"/>
        <v>0</v>
      </c>
      <c r="K922" s="279">
        <f t="shared" si="331"/>
        <v>0</v>
      </c>
      <c r="L922" s="279">
        <f t="shared" si="331"/>
        <v>0</v>
      </c>
      <c r="M922" s="270">
        <f t="shared" si="314"/>
      </c>
      <c r="N922" s="271"/>
      <c r="O922" s="354">
        <f>SUM(O923:O924)</f>
        <v>0</v>
      </c>
      <c r="P922" s="355">
        <f>SUM(P923:P924)</f>
        <v>0</v>
      </c>
      <c r="Q922" s="496">
        <f>SUM(Q923:Q924)</f>
        <v>0</v>
      </c>
      <c r="R922" s="497">
        <f>SUM(R923:R924)</f>
        <v>0</v>
      </c>
      <c r="S922" s="271"/>
      <c r="T922" s="356"/>
      <c r="U922" s="367"/>
      <c r="V922" s="367"/>
      <c r="W922" s="367"/>
      <c r="X922" s="367"/>
      <c r="Y922" s="367"/>
      <c r="Z922" s="498"/>
      <c r="AA922" s="349">
        <f t="shared" si="315"/>
        <v>0</v>
      </c>
    </row>
    <row r="923" spans="1:27" ht="18.75" thickBot="1">
      <c r="A923" s="290">
        <v>215</v>
      </c>
      <c r="B923" s="139"/>
      <c r="C923" s="140">
        <v>2221</v>
      </c>
      <c r="D923" s="142" t="s">
        <v>948</v>
      </c>
      <c r="E923" s="539">
        <f aca="true" t="shared" si="332" ref="E923:E928">F923+G923+H923</f>
        <v>0</v>
      </c>
      <c r="F923" s="526"/>
      <c r="G923" s="272"/>
      <c r="H923" s="272"/>
      <c r="I923" s="526"/>
      <c r="J923" s="272"/>
      <c r="K923" s="272"/>
      <c r="L923" s="571">
        <f aca="true" t="shared" si="333" ref="L923:L928">I923+J923+K923</f>
        <v>0</v>
      </c>
      <c r="M923" s="270">
        <f t="shared" si="314"/>
      </c>
      <c r="N923" s="271"/>
      <c r="O923" s="493"/>
      <c r="P923" s="281"/>
      <c r="Q923" s="351">
        <f aca="true" t="shared" si="334" ref="Q923:Q928">L923</f>
        <v>0</v>
      </c>
      <c r="R923" s="494">
        <f aca="true" t="shared" si="335" ref="R923:R928">O923+P923-Q923</f>
        <v>0</v>
      </c>
      <c r="S923" s="271"/>
      <c r="T923" s="352"/>
      <c r="U923" s="357"/>
      <c r="V923" s="357"/>
      <c r="W923" s="357"/>
      <c r="X923" s="357"/>
      <c r="Y923" s="357"/>
      <c r="Z923" s="495"/>
      <c r="AA923" s="349">
        <f t="shared" si="315"/>
        <v>0</v>
      </c>
    </row>
    <row r="924" spans="1:27" ht="18.75" thickBot="1">
      <c r="A924" s="289">
        <v>220</v>
      </c>
      <c r="B924" s="139"/>
      <c r="C924" s="146">
        <v>2224</v>
      </c>
      <c r="D924" s="145" t="s">
        <v>1424</v>
      </c>
      <c r="E924" s="539">
        <f t="shared" si="332"/>
        <v>0</v>
      </c>
      <c r="F924" s="526"/>
      <c r="G924" s="272"/>
      <c r="H924" s="272"/>
      <c r="I924" s="526"/>
      <c r="J924" s="272"/>
      <c r="K924" s="272"/>
      <c r="L924" s="571">
        <f t="shared" si="333"/>
        <v>0</v>
      </c>
      <c r="M924" s="270">
        <f t="shared" si="314"/>
      </c>
      <c r="N924" s="271"/>
      <c r="O924" s="493"/>
      <c r="P924" s="281"/>
      <c r="Q924" s="351">
        <f t="shared" si="334"/>
        <v>0</v>
      </c>
      <c r="R924" s="494">
        <f t="shared" si="335"/>
        <v>0</v>
      </c>
      <c r="S924" s="271"/>
      <c r="T924" s="352"/>
      <c r="U924" s="357"/>
      <c r="V924" s="357"/>
      <c r="W924" s="357"/>
      <c r="X924" s="357"/>
      <c r="Y924" s="357"/>
      <c r="Z924" s="495"/>
      <c r="AA924" s="349">
        <f t="shared" si="315"/>
        <v>0</v>
      </c>
    </row>
    <row r="925" spans="1:27" ht="18.75" thickBot="1">
      <c r="A925" s="290">
        <v>225</v>
      </c>
      <c r="B925" s="143">
        <v>2500</v>
      </c>
      <c r="C925" s="868" t="s">
        <v>1425</v>
      </c>
      <c r="D925" s="868"/>
      <c r="E925" s="539">
        <f t="shared" si="332"/>
        <v>0</v>
      </c>
      <c r="F925" s="528"/>
      <c r="G925" s="285"/>
      <c r="H925" s="285"/>
      <c r="I925" s="528"/>
      <c r="J925" s="285"/>
      <c r="K925" s="285"/>
      <c r="L925" s="571">
        <f t="shared" si="333"/>
        <v>0</v>
      </c>
      <c r="M925" s="270">
        <f t="shared" si="314"/>
      </c>
      <c r="N925" s="271"/>
      <c r="O925" s="500"/>
      <c r="P925" s="283"/>
      <c r="Q925" s="351">
        <f t="shared" si="334"/>
        <v>0</v>
      </c>
      <c r="R925" s="494">
        <f t="shared" si="335"/>
        <v>0</v>
      </c>
      <c r="S925" s="271"/>
      <c r="T925" s="356"/>
      <c r="U925" s="367"/>
      <c r="V925" s="357"/>
      <c r="W925" s="357"/>
      <c r="X925" s="367"/>
      <c r="Y925" s="357"/>
      <c r="Z925" s="495"/>
      <c r="AA925" s="349">
        <f t="shared" si="315"/>
        <v>0</v>
      </c>
    </row>
    <row r="926" spans="1:27" ht="18.75" thickBot="1">
      <c r="A926" s="290">
        <v>230</v>
      </c>
      <c r="B926" s="143">
        <v>2600</v>
      </c>
      <c r="C926" s="870" t="s">
        <v>1426</v>
      </c>
      <c r="D926" s="873"/>
      <c r="E926" s="539">
        <f t="shared" si="332"/>
        <v>0</v>
      </c>
      <c r="F926" s="528"/>
      <c r="G926" s="285"/>
      <c r="H926" s="285"/>
      <c r="I926" s="528"/>
      <c r="J926" s="285"/>
      <c r="K926" s="285"/>
      <c r="L926" s="571">
        <f t="shared" si="333"/>
        <v>0</v>
      </c>
      <c r="M926" s="270">
        <f t="shared" si="314"/>
      </c>
      <c r="N926" s="271"/>
      <c r="O926" s="500"/>
      <c r="P926" s="283"/>
      <c r="Q926" s="351">
        <f t="shared" si="334"/>
        <v>0</v>
      </c>
      <c r="R926" s="494">
        <f t="shared" si="335"/>
        <v>0</v>
      </c>
      <c r="S926" s="271"/>
      <c r="T926" s="356"/>
      <c r="U926" s="367"/>
      <c r="V926" s="357"/>
      <c r="W926" s="357"/>
      <c r="X926" s="367"/>
      <c r="Y926" s="357"/>
      <c r="Z926" s="495"/>
      <c r="AA926" s="349">
        <f t="shared" si="315"/>
        <v>0</v>
      </c>
    </row>
    <row r="927" spans="1:27" ht="18.75" thickBot="1">
      <c r="A927" s="290">
        <v>245</v>
      </c>
      <c r="B927" s="143">
        <v>2700</v>
      </c>
      <c r="C927" s="870" t="s">
        <v>1427</v>
      </c>
      <c r="D927" s="873"/>
      <c r="E927" s="539">
        <f t="shared" si="332"/>
        <v>0</v>
      </c>
      <c r="F927" s="528"/>
      <c r="G927" s="285"/>
      <c r="H927" s="285"/>
      <c r="I927" s="528"/>
      <c r="J927" s="285"/>
      <c r="K927" s="285"/>
      <c r="L927" s="571">
        <f t="shared" si="333"/>
        <v>0</v>
      </c>
      <c r="M927" s="270">
        <f t="shared" si="314"/>
      </c>
      <c r="N927" s="271"/>
      <c r="O927" s="500"/>
      <c r="P927" s="283"/>
      <c r="Q927" s="351">
        <f t="shared" si="334"/>
        <v>0</v>
      </c>
      <c r="R927" s="494">
        <f t="shared" si="335"/>
        <v>0</v>
      </c>
      <c r="S927" s="271"/>
      <c r="T927" s="356"/>
      <c r="U927" s="367"/>
      <c r="V927" s="357"/>
      <c r="W927" s="357"/>
      <c r="X927" s="367"/>
      <c r="Y927" s="357"/>
      <c r="Z927" s="495"/>
      <c r="AA927" s="349">
        <f t="shared" si="315"/>
        <v>0</v>
      </c>
    </row>
    <row r="928" spans="1:27" ht="18.75" thickBot="1">
      <c r="A928" s="289">
        <v>220</v>
      </c>
      <c r="B928" s="143">
        <v>2800</v>
      </c>
      <c r="C928" s="870" t="s">
        <v>1428</v>
      </c>
      <c r="D928" s="873"/>
      <c r="E928" s="539">
        <f t="shared" si="332"/>
        <v>0</v>
      </c>
      <c r="F928" s="528"/>
      <c r="G928" s="285"/>
      <c r="H928" s="285"/>
      <c r="I928" s="528"/>
      <c r="J928" s="285"/>
      <c r="K928" s="285"/>
      <c r="L928" s="571">
        <f t="shared" si="333"/>
        <v>0</v>
      </c>
      <c r="M928" s="270">
        <f t="shared" si="314"/>
      </c>
      <c r="N928" s="271"/>
      <c r="O928" s="500"/>
      <c r="P928" s="283"/>
      <c r="Q928" s="351">
        <f t="shared" si="334"/>
        <v>0</v>
      </c>
      <c r="R928" s="494">
        <f t="shared" si="335"/>
        <v>0</v>
      </c>
      <c r="S928" s="271"/>
      <c r="T928" s="356"/>
      <c r="U928" s="367"/>
      <c r="V928" s="357"/>
      <c r="W928" s="357"/>
      <c r="X928" s="367"/>
      <c r="Y928" s="357"/>
      <c r="Z928" s="495"/>
      <c r="AA928" s="349">
        <f t="shared" si="315"/>
        <v>0</v>
      </c>
    </row>
    <row r="929" spans="1:27" ht="18.75" thickBot="1">
      <c r="A929" s="290">
        <v>225</v>
      </c>
      <c r="B929" s="143">
        <v>2900</v>
      </c>
      <c r="C929" s="860" t="s">
        <v>1429</v>
      </c>
      <c r="D929" s="872"/>
      <c r="E929" s="540">
        <f aca="true" t="shared" si="336" ref="E929:L929">SUM(E930:E935)</f>
        <v>0</v>
      </c>
      <c r="F929" s="353">
        <f t="shared" si="336"/>
        <v>0</v>
      </c>
      <c r="G929" s="279">
        <f t="shared" si="336"/>
        <v>0</v>
      </c>
      <c r="H929" s="279">
        <f>SUM(H930:H935)</f>
        <v>0</v>
      </c>
      <c r="I929" s="353">
        <f t="shared" si="336"/>
        <v>0</v>
      </c>
      <c r="J929" s="279">
        <f t="shared" si="336"/>
        <v>0</v>
      </c>
      <c r="K929" s="279">
        <f t="shared" si="336"/>
        <v>0</v>
      </c>
      <c r="L929" s="279">
        <f t="shared" si="336"/>
        <v>0</v>
      </c>
      <c r="M929" s="270">
        <f t="shared" si="314"/>
      </c>
      <c r="N929" s="271"/>
      <c r="O929" s="354">
        <f>SUM(O930:O935)</f>
        <v>0</v>
      </c>
      <c r="P929" s="355">
        <f>SUM(P930:P935)</f>
        <v>0</v>
      </c>
      <c r="Q929" s="496">
        <f>SUM(Q930:Q935)</f>
        <v>0</v>
      </c>
      <c r="R929" s="497">
        <f>SUM(R930:R935)</f>
        <v>0</v>
      </c>
      <c r="S929" s="271"/>
      <c r="T929" s="356"/>
      <c r="U929" s="367"/>
      <c r="V929" s="367"/>
      <c r="W929" s="367"/>
      <c r="X929" s="367"/>
      <c r="Y929" s="367"/>
      <c r="Z929" s="498"/>
      <c r="AA929" s="349">
        <f t="shared" si="315"/>
        <v>0</v>
      </c>
    </row>
    <row r="930" spans="1:27" ht="18.75" thickBot="1">
      <c r="A930" s="290">
        <v>230</v>
      </c>
      <c r="B930" s="181"/>
      <c r="C930" s="148">
        <v>2920</v>
      </c>
      <c r="D930" s="360" t="s">
        <v>1430</v>
      </c>
      <c r="E930" s="539">
        <f aca="true" t="shared" si="337" ref="E930:E935">F930+G930+H930</f>
        <v>0</v>
      </c>
      <c r="F930" s="526"/>
      <c r="G930" s="272"/>
      <c r="H930" s="272"/>
      <c r="I930" s="526"/>
      <c r="J930" s="272"/>
      <c r="K930" s="272"/>
      <c r="L930" s="571">
        <f aca="true" t="shared" si="338" ref="L930:L935">I930+J930+K930</f>
        <v>0</v>
      </c>
      <c r="M930" s="270">
        <f t="shared" si="314"/>
      </c>
      <c r="N930" s="271"/>
      <c r="O930" s="493"/>
      <c r="P930" s="281"/>
      <c r="Q930" s="351">
        <f aca="true" t="shared" si="339" ref="Q930:Q935">L930</f>
        <v>0</v>
      </c>
      <c r="R930" s="494">
        <f aca="true" t="shared" si="340" ref="R930:R935">O930+P930-Q930</f>
        <v>0</v>
      </c>
      <c r="S930" s="271"/>
      <c r="T930" s="352"/>
      <c r="U930" s="357"/>
      <c r="V930" s="357"/>
      <c r="W930" s="357"/>
      <c r="X930" s="357"/>
      <c r="Y930" s="357"/>
      <c r="Z930" s="495"/>
      <c r="AA930" s="349">
        <f t="shared" si="315"/>
        <v>0</v>
      </c>
    </row>
    <row r="931" spans="1:27" ht="36" customHeight="1" thickBot="1">
      <c r="A931" s="290">
        <v>235</v>
      </c>
      <c r="B931" s="181"/>
      <c r="C931" s="177">
        <v>2969</v>
      </c>
      <c r="D931" s="361" t="s">
        <v>1431</v>
      </c>
      <c r="E931" s="539">
        <f t="shared" si="337"/>
        <v>0</v>
      </c>
      <c r="F931" s="526"/>
      <c r="G931" s="272"/>
      <c r="H931" s="272"/>
      <c r="I931" s="526"/>
      <c r="J931" s="272"/>
      <c r="K931" s="272"/>
      <c r="L931" s="571">
        <f t="shared" si="338"/>
        <v>0</v>
      </c>
      <c r="M931" s="270">
        <f t="shared" si="314"/>
      </c>
      <c r="N931" s="271"/>
      <c r="O931" s="493"/>
      <c r="P931" s="281"/>
      <c r="Q931" s="351">
        <f t="shared" si="339"/>
        <v>0</v>
      </c>
      <c r="R931" s="494">
        <f t="shared" si="340"/>
        <v>0</v>
      </c>
      <c r="S931" s="271"/>
      <c r="T931" s="352"/>
      <c r="U931" s="357"/>
      <c r="V931" s="357"/>
      <c r="W931" s="357"/>
      <c r="X931" s="357"/>
      <c r="Y931" s="357"/>
      <c r="Z931" s="495"/>
      <c r="AA931" s="349">
        <f t="shared" si="315"/>
        <v>0</v>
      </c>
    </row>
    <row r="932" spans="1:27" ht="32.25" thickBot="1">
      <c r="A932" s="290">
        <v>240</v>
      </c>
      <c r="B932" s="181"/>
      <c r="C932" s="177">
        <v>2970</v>
      </c>
      <c r="D932" s="361" t="s">
        <v>1432</v>
      </c>
      <c r="E932" s="539">
        <f t="shared" si="337"/>
        <v>0</v>
      </c>
      <c r="F932" s="526"/>
      <c r="G932" s="272"/>
      <c r="H932" s="272"/>
      <c r="I932" s="526"/>
      <c r="J932" s="272"/>
      <c r="K932" s="272"/>
      <c r="L932" s="571">
        <f t="shared" si="338"/>
        <v>0</v>
      </c>
      <c r="M932" s="270">
        <f t="shared" si="314"/>
      </c>
      <c r="N932" s="271"/>
      <c r="O932" s="493"/>
      <c r="P932" s="281"/>
      <c r="Q932" s="351">
        <f t="shared" si="339"/>
        <v>0</v>
      </c>
      <c r="R932" s="494">
        <f t="shared" si="340"/>
        <v>0</v>
      </c>
      <c r="S932" s="271"/>
      <c r="T932" s="352"/>
      <c r="U932" s="357"/>
      <c r="V932" s="357"/>
      <c r="W932" s="357"/>
      <c r="X932" s="357"/>
      <c r="Y932" s="357"/>
      <c r="Z932" s="495"/>
      <c r="AA932" s="349">
        <f t="shared" si="315"/>
        <v>0</v>
      </c>
    </row>
    <row r="933" spans="1:27" ht="18.75" thickBot="1">
      <c r="A933" s="290">
        <v>245</v>
      </c>
      <c r="B933" s="181"/>
      <c r="C933" s="175">
        <v>2989</v>
      </c>
      <c r="D933" s="362" t="s">
        <v>1433</v>
      </c>
      <c r="E933" s="539">
        <f t="shared" si="337"/>
        <v>0</v>
      </c>
      <c r="F933" s="526"/>
      <c r="G933" s="272"/>
      <c r="H933" s="272"/>
      <c r="I933" s="526"/>
      <c r="J933" s="272"/>
      <c r="K933" s="272"/>
      <c r="L933" s="571">
        <f t="shared" si="338"/>
        <v>0</v>
      </c>
      <c r="M933" s="270">
        <f t="shared" si="314"/>
      </c>
      <c r="N933" s="271"/>
      <c r="O933" s="493"/>
      <c r="P933" s="281"/>
      <c r="Q933" s="351">
        <f t="shared" si="339"/>
        <v>0</v>
      </c>
      <c r="R933" s="494">
        <f t="shared" si="340"/>
        <v>0</v>
      </c>
      <c r="S933" s="271"/>
      <c r="T933" s="352"/>
      <c r="U933" s="357"/>
      <c r="V933" s="357"/>
      <c r="W933" s="357"/>
      <c r="X933" s="357"/>
      <c r="Y933" s="357"/>
      <c r="Z933" s="495"/>
      <c r="AA933" s="349">
        <f t="shared" si="315"/>
        <v>0</v>
      </c>
    </row>
    <row r="934" spans="1:27" ht="18.75" thickBot="1">
      <c r="A934" s="289">
        <v>250</v>
      </c>
      <c r="B934" s="139"/>
      <c r="C934" s="140">
        <v>2991</v>
      </c>
      <c r="D934" s="363" t="s">
        <v>1434</v>
      </c>
      <c r="E934" s="539">
        <f t="shared" si="337"/>
        <v>0</v>
      </c>
      <c r="F934" s="526"/>
      <c r="G934" s="272"/>
      <c r="H934" s="272"/>
      <c r="I934" s="526"/>
      <c r="J934" s="272"/>
      <c r="K934" s="272"/>
      <c r="L934" s="571">
        <f t="shared" si="338"/>
        <v>0</v>
      </c>
      <c r="M934" s="270">
        <f t="shared" si="314"/>
      </c>
      <c r="N934" s="271"/>
      <c r="O934" s="493"/>
      <c r="P934" s="281"/>
      <c r="Q934" s="351">
        <f t="shared" si="339"/>
        <v>0</v>
      </c>
      <c r="R934" s="494">
        <f t="shared" si="340"/>
        <v>0</v>
      </c>
      <c r="S934" s="271"/>
      <c r="T934" s="352"/>
      <c r="U934" s="357"/>
      <c r="V934" s="357"/>
      <c r="W934" s="357"/>
      <c r="X934" s="357"/>
      <c r="Y934" s="357"/>
      <c r="Z934" s="495"/>
      <c r="AA934" s="349">
        <f t="shared" si="315"/>
        <v>0</v>
      </c>
    </row>
    <row r="935" spans="1:27" ht="18.75" thickBot="1">
      <c r="A935" s="290">
        <v>255</v>
      </c>
      <c r="B935" s="139"/>
      <c r="C935" s="146">
        <v>2992</v>
      </c>
      <c r="D935" s="159" t="s">
        <v>1435</v>
      </c>
      <c r="E935" s="539">
        <f t="shared" si="337"/>
        <v>0</v>
      </c>
      <c r="F935" s="526"/>
      <c r="G935" s="272"/>
      <c r="H935" s="272"/>
      <c r="I935" s="526"/>
      <c r="J935" s="272"/>
      <c r="K935" s="272"/>
      <c r="L935" s="571">
        <f t="shared" si="338"/>
        <v>0</v>
      </c>
      <c r="M935" s="270">
        <f t="shared" si="314"/>
      </c>
      <c r="N935" s="271"/>
      <c r="O935" s="493"/>
      <c r="P935" s="281"/>
      <c r="Q935" s="351">
        <f t="shared" si="339"/>
        <v>0</v>
      </c>
      <c r="R935" s="494">
        <f t="shared" si="340"/>
        <v>0</v>
      </c>
      <c r="S935" s="271"/>
      <c r="T935" s="352"/>
      <c r="U935" s="357"/>
      <c r="V935" s="357"/>
      <c r="W935" s="357"/>
      <c r="X935" s="357"/>
      <c r="Y935" s="357"/>
      <c r="Z935" s="495"/>
      <c r="AA935" s="349">
        <f t="shared" si="315"/>
        <v>0</v>
      </c>
    </row>
    <row r="936" spans="1:27" ht="18.75" thickBot="1">
      <c r="A936" s="290">
        <v>265</v>
      </c>
      <c r="B936" s="143">
        <v>3300</v>
      </c>
      <c r="C936" s="860" t="s">
        <v>1436</v>
      </c>
      <c r="D936" s="860"/>
      <c r="E936" s="540">
        <f aca="true" t="shared" si="341" ref="E936:L936">SUM(E937:E942)</f>
        <v>0</v>
      </c>
      <c r="F936" s="353">
        <f t="shared" si="341"/>
        <v>0</v>
      </c>
      <c r="G936" s="279">
        <f t="shared" si="341"/>
        <v>0</v>
      </c>
      <c r="H936" s="279">
        <f>SUM(H937:H942)</f>
        <v>0</v>
      </c>
      <c r="I936" s="353">
        <f t="shared" si="341"/>
        <v>0</v>
      </c>
      <c r="J936" s="279">
        <f t="shared" si="341"/>
        <v>0</v>
      </c>
      <c r="K936" s="279">
        <f t="shared" si="341"/>
        <v>0</v>
      </c>
      <c r="L936" s="279">
        <f t="shared" si="341"/>
        <v>0</v>
      </c>
      <c r="M936" s="270">
        <f t="shared" si="314"/>
      </c>
      <c r="N936" s="271"/>
      <c r="O936" s="356"/>
      <c r="P936" s="367"/>
      <c r="Q936" s="367"/>
      <c r="R936" s="498"/>
      <c r="S936" s="271"/>
      <c r="T936" s="356"/>
      <c r="U936" s="367"/>
      <c r="V936" s="367"/>
      <c r="W936" s="367"/>
      <c r="X936" s="367"/>
      <c r="Y936" s="367"/>
      <c r="Z936" s="498"/>
      <c r="AA936" s="349">
        <f t="shared" si="315"/>
        <v>0</v>
      </c>
    </row>
    <row r="937" spans="1:27" ht="18.75" thickBot="1">
      <c r="A937" s="289">
        <v>270</v>
      </c>
      <c r="B937" s="147"/>
      <c r="C937" s="148">
        <v>3301</v>
      </c>
      <c r="D937" s="541" t="s">
        <v>1437</v>
      </c>
      <c r="E937" s="539">
        <f aca="true" t="shared" si="342" ref="E937:E945">F937+G937+H937</f>
        <v>0</v>
      </c>
      <c r="F937" s="526"/>
      <c r="G937" s="272"/>
      <c r="H937" s="272"/>
      <c r="I937" s="526"/>
      <c r="J937" s="272"/>
      <c r="K937" s="272"/>
      <c r="L937" s="571">
        <f aca="true" t="shared" si="343" ref="L937:L945">I937+J937+K937</f>
        <v>0</v>
      </c>
      <c r="M937" s="270">
        <f t="shared" si="314"/>
      </c>
      <c r="N937" s="271"/>
      <c r="O937" s="352"/>
      <c r="P937" s="357"/>
      <c r="Q937" s="357"/>
      <c r="R937" s="495"/>
      <c r="S937" s="271"/>
      <c r="T937" s="352"/>
      <c r="U937" s="357"/>
      <c r="V937" s="357"/>
      <c r="W937" s="357"/>
      <c r="X937" s="357"/>
      <c r="Y937" s="357"/>
      <c r="Z937" s="495"/>
      <c r="AA937" s="349">
        <f t="shared" si="315"/>
        <v>0</v>
      </c>
    </row>
    <row r="938" spans="1:27" ht="18.75" thickBot="1">
      <c r="A938" s="289">
        <v>290</v>
      </c>
      <c r="B938" s="147"/>
      <c r="C938" s="177">
        <v>3302</v>
      </c>
      <c r="D938" s="542" t="s">
        <v>557</v>
      </c>
      <c r="E938" s="539">
        <f t="shared" si="342"/>
        <v>0</v>
      </c>
      <c r="F938" s="526"/>
      <c r="G938" s="272"/>
      <c r="H938" s="272"/>
      <c r="I938" s="526"/>
      <c r="J938" s="272"/>
      <c r="K938" s="272"/>
      <c r="L938" s="571">
        <f t="shared" si="343"/>
        <v>0</v>
      </c>
      <c r="M938" s="270">
        <f t="shared" si="314"/>
      </c>
      <c r="N938" s="271"/>
      <c r="O938" s="352"/>
      <c r="P938" s="357"/>
      <c r="Q938" s="357"/>
      <c r="R938" s="495"/>
      <c r="S938" s="271"/>
      <c r="T938" s="352"/>
      <c r="U938" s="357"/>
      <c r="V938" s="357"/>
      <c r="W938" s="357"/>
      <c r="X938" s="357"/>
      <c r="Y938" s="357"/>
      <c r="Z938" s="495"/>
      <c r="AA938" s="349">
        <f t="shared" si="315"/>
        <v>0</v>
      </c>
    </row>
    <row r="939" spans="1:27" ht="18.75" thickBot="1">
      <c r="A939" s="358">
        <v>320</v>
      </c>
      <c r="B939" s="147"/>
      <c r="C939" s="177">
        <v>3303</v>
      </c>
      <c r="D939" s="542" t="s">
        <v>1439</v>
      </c>
      <c r="E939" s="539">
        <f t="shared" si="342"/>
        <v>0</v>
      </c>
      <c r="F939" s="526"/>
      <c r="G939" s="272"/>
      <c r="H939" s="272"/>
      <c r="I939" s="526"/>
      <c r="J939" s="272"/>
      <c r="K939" s="272"/>
      <c r="L939" s="571">
        <f t="shared" si="343"/>
        <v>0</v>
      </c>
      <c r="M939" s="270">
        <f t="shared" si="314"/>
      </c>
      <c r="N939" s="271"/>
      <c r="O939" s="352"/>
      <c r="P939" s="357"/>
      <c r="Q939" s="357"/>
      <c r="R939" s="495"/>
      <c r="S939" s="271"/>
      <c r="T939" s="352"/>
      <c r="U939" s="357"/>
      <c r="V939" s="357"/>
      <c r="W939" s="357"/>
      <c r="X939" s="357"/>
      <c r="Y939" s="357"/>
      <c r="Z939" s="495"/>
      <c r="AA939" s="349">
        <f t="shared" si="315"/>
        <v>0</v>
      </c>
    </row>
    <row r="940" spans="1:27" ht="18.75" thickBot="1">
      <c r="A940" s="289">
        <v>330</v>
      </c>
      <c r="B940" s="147"/>
      <c r="C940" s="175">
        <v>3304</v>
      </c>
      <c r="D940" s="543" t="s">
        <v>1440</v>
      </c>
      <c r="E940" s="539">
        <f t="shared" si="342"/>
        <v>0</v>
      </c>
      <c r="F940" s="526"/>
      <c r="G940" s="272"/>
      <c r="H940" s="272"/>
      <c r="I940" s="526"/>
      <c r="J940" s="272"/>
      <c r="K940" s="272"/>
      <c r="L940" s="571">
        <f t="shared" si="343"/>
        <v>0</v>
      </c>
      <c r="M940" s="270">
        <f t="shared" si="314"/>
      </c>
      <c r="N940" s="271"/>
      <c r="O940" s="352"/>
      <c r="P940" s="357"/>
      <c r="Q940" s="357"/>
      <c r="R940" s="495"/>
      <c r="S940" s="271"/>
      <c r="T940" s="352"/>
      <c r="U940" s="357"/>
      <c r="V940" s="357"/>
      <c r="W940" s="357"/>
      <c r="X940" s="357"/>
      <c r="Y940" s="357"/>
      <c r="Z940" s="495"/>
      <c r="AA940" s="349">
        <f t="shared" si="315"/>
        <v>0</v>
      </c>
    </row>
    <row r="941" spans="1:27" ht="30.75" thickBot="1">
      <c r="A941" s="289">
        <v>350</v>
      </c>
      <c r="B941" s="147"/>
      <c r="C941" s="146">
        <v>3305</v>
      </c>
      <c r="D941" s="544" t="s">
        <v>1441</v>
      </c>
      <c r="E941" s="539">
        <f t="shared" si="342"/>
        <v>0</v>
      </c>
      <c r="F941" s="526"/>
      <c r="G941" s="272"/>
      <c r="H941" s="272"/>
      <c r="I941" s="526"/>
      <c r="J941" s="272"/>
      <c r="K941" s="272"/>
      <c r="L941" s="571">
        <f t="shared" si="343"/>
        <v>0</v>
      </c>
      <c r="M941" s="270">
        <f t="shared" si="314"/>
      </c>
      <c r="N941" s="271"/>
      <c r="O941" s="352"/>
      <c r="P941" s="357"/>
      <c r="Q941" s="357"/>
      <c r="R941" s="495"/>
      <c r="S941" s="271"/>
      <c r="T941" s="352"/>
      <c r="U941" s="357"/>
      <c r="V941" s="357"/>
      <c r="W941" s="357"/>
      <c r="X941" s="357"/>
      <c r="Y941" s="357"/>
      <c r="Z941" s="495"/>
      <c r="AA941" s="349">
        <f t="shared" si="315"/>
        <v>0</v>
      </c>
    </row>
    <row r="942" spans="1:27" ht="18.75" thickBot="1">
      <c r="A942" s="290">
        <v>355</v>
      </c>
      <c r="B942" s="147"/>
      <c r="C942" s="146">
        <v>3306</v>
      </c>
      <c r="D942" s="544" t="s">
        <v>1442</v>
      </c>
      <c r="E942" s="539">
        <f t="shared" si="342"/>
        <v>0</v>
      </c>
      <c r="F942" s="526"/>
      <c r="G942" s="272"/>
      <c r="H942" s="272"/>
      <c r="I942" s="526"/>
      <c r="J942" s="272"/>
      <c r="K942" s="272"/>
      <c r="L942" s="571">
        <f t="shared" si="343"/>
        <v>0</v>
      </c>
      <c r="M942" s="270">
        <f t="shared" si="314"/>
      </c>
      <c r="N942" s="271"/>
      <c r="O942" s="352"/>
      <c r="P942" s="357"/>
      <c r="Q942" s="357"/>
      <c r="R942" s="495"/>
      <c r="S942" s="271"/>
      <c r="T942" s="352"/>
      <c r="U942" s="357"/>
      <c r="V942" s="357"/>
      <c r="W942" s="357"/>
      <c r="X942" s="357"/>
      <c r="Y942" s="357"/>
      <c r="Z942" s="495"/>
      <c r="AA942" s="349">
        <f t="shared" si="315"/>
        <v>0</v>
      </c>
    </row>
    <row r="943" spans="1:27" ht="18.75" thickBot="1">
      <c r="A943" s="290">
        <v>375</v>
      </c>
      <c r="B943" s="143">
        <v>3900</v>
      </c>
      <c r="C943" s="868" t="s">
        <v>1443</v>
      </c>
      <c r="D943" s="874"/>
      <c r="E943" s="539">
        <f t="shared" si="342"/>
        <v>0</v>
      </c>
      <c r="F943" s="528"/>
      <c r="G943" s="285"/>
      <c r="H943" s="285"/>
      <c r="I943" s="528"/>
      <c r="J943" s="285"/>
      <c r="K943" s="285"/>
      <c r="L943" s="571">
        <f t="shared" si="343"/>
        <v>0</v>
      </c>
      <c r="M943" s="270">
        <f aca="true" t="shared" si="344" ref="M943:M989">(IF($E943&lt;&gt;0,$M$2,IF($L943&lt;&gt;0,$M$2,"")))</f>
      </c>
      <c r="N943" s="271"/>
      <c r="O943" s="500"/>
      <c r="P943" s="283"/>
      <c r="Q943" s="355">
        <f aca="true" t="shared" si="345" ref="Q943:Q986">L943</f>
        <v>0</v>
      </c>
      <c r="R943" s="494">
        <f>O943+P943-Q943</f>
        <v>0</v>
      </c>
      <c r="S943" s="271"/>
      <c r="T943" s="500"/>
      <c r="U943" s="283"/>
      <c r="V943" s="501">
        <f>+IF(+(O943+P943)&gt;=L943,+P943,+(+L943-O943))</f>
        <v>0</v>
      </c>
      <c r="W943" s="351">
        <f>T943+U943-V943</f>
        <v>0</v>
      </c>
      <c r="X943" s="283"/>
      <c r="Y943" s="283"/>
      <c r="Z943" s="282"/>
      <c r="AA943" s="349">
        <f aca="true" t="shared" si="346" ref="AA943:AA986">W943-X943-Y943-Z943</f>
        <v>0</v>
      </c>
    </row>
    <row r="944" spans="1:27" ht="18.75" thickBot="1">
      <c r="A944" s="290">
        <v>380</v>
      </c>
      <c r="B944" s="143">
        <v>4000</v>
      </c>
      <c r="C944" s="869" t="s">
        <v>1444</v>
      </c>
      <c r="D944" s="869"/>
      <c r="E944" s="539">
        <f t="shared" si="342"/>
        <v>0</v>
      </c>
      <c r="F944" s="528"/>
      <c r="G944" s="285"/>
      <c r="H944" s="285"/>
      <c r="I944" s="528"/>
      <c r="J944" s="285"/>
      <c r="K944" s="285"/>
      <c r="L944" s="571">
        <f t="shared" si="343"/>
        <v>0</v>
      </c>
      <c r="M944" s="270">
        <f t="shared" si="344"/>
      </c>
      <c r="N944" s="271"/>
      <c r="O944" s="500"/>
      <c r="P944" s="283"/>
      <c r="Q944" s="355">
        <f t="shared" si="345"/>
        <v>0</v>
      </c>
      <c r="R944" s="494">
        <f>O944+P944-Q944</f>
        <v>0</v>
      </c>
      <c r="S944" s="271"/>
      <c r="T944" s="356"/>
      <c r="U944" s="367"/>
      <c r="V944" s="367"/>
      <c r="W944" s="357"/>
      <c r="X944" s="367"/>
      <c r="Y944" s="367"/>
      <c r="Z944" s="495"/>
      <c r="AA944" s="349">
        <f t="shared" si="346"/>
        <v>0</v>
      </c>
    </row>
    <row r="945" spans="1:27" ht="18.75" thickBot="1">
      <c r="A945" s="290">
        <v>385</v>
      </c>
      <c r="B945" s="143">
        <v>4100</v>
      </c>
      <c r="C945" s="869" t="s">
        <v>1445</v>
      </c>
      <c r="D945" s="869"/>
      <c r="E945" s="539">
        <f t="shared" si="342"/>
        <v>0</v>
      </c>
      <c r="F945" s="528"/>
      <c r="G945" s="285"/>
      <c r="H945" s="285"/>
      <c r="I945" s="528"/>
      <c r="J945" s="285"/>
      <c r="K945" s="285"/>
      <c r="L945" s="571">
        <f t="shared" si="343"/>
        <v>0</v>
      </c>
      <c r="M945" s="270">
        <f t="shared" si="344"/>
      </c>
      <c r="N945" s="271"/>
      <c r="O945" s="356"/>
      <c r="P945" s="367"/>
      <c r="Q945" s="367"/>
      <c r="R945" s="498"/>
      <c r="S945" s="271"/>
      <c r="T945" s="356"/>
      <c r="U945" s="367"/>
      <c r="V945" s="367"/>
      <c r="W945" s="367"/>
      <c r="X945" s="367"/>
      <c r="Y945" s="367"/>
      <c r="Z945" s="498"/>
      <c r="AA945" s="349">
        <f t="shared" si="346"/>
        <v>0</v>
      </c>
    </row>
    <row r="946" spans="1:27" ht="18.75" thickBot="1">
      <c r="A946" s="290">
        <v>390</v>
      </c>
      <c r="B946" s="143">
        <v>4200</v>
      </c>
      <c r="C946" s="860" t="s">
        <v>1446</v>
      </c>
      <c r="D946" s="872"/>
      <c r="E946" s="540">
        <f aca="true" t="shared" si="347" ref="E946:L946">SUM(E947:E952)</f>
        <v>0</v>
      </c>
      <c r="F946" s="353">
        <f t="shared" si="347"/>
        <v>0</v>
      </c>
      <c r="G946" s="279">
        <f t="shared" si="347"/>
        <v>0</v>
      </c>
      <c r="H946" s="279">
        <f>SUM(H947:H952)</f>
        <v>0</v>
      </c>
      <c r="I946" s="353">
        <f t="shared" si="347"/>
        <v>0</v>
      </c>
      <c r="J946" s="279">
        <f t="shared" si="347"/>
        <v>0</v>
      </c>
      <c r="K946" s="279">
        <f t="shared" si="347"/>
        <v>0</v>
      </c>
      <c r="L946" s="279">
        <f t="shared" si="347"/>
        <v>0</v>
      </c>
      <c r="M946" s="270">
        <f t="shared" si="344"/>
      </c>
      <c r="N946" s="271"/>
      <c r="O946" s="354">
        <f>SUM(O947:O952)</f>
        <v>0</v>
      </c>
      <c r="P946" s="355">
        <f>SUM(P947:P952)</f>
        <v>0</v>
      </c>
      <c r="Q946" s="496">
        <f>SUM(Q947:Q952)</f>
        <v>0</v>
      </c>
      <c r="R946" s="497">
        <f>SUM(R947:R952)</f>
        <v>0</v>
      </c>
      <c r="S946" s="271"/>
      <c r="T946" s="354">
        <f aca="true" t="shared" si="348" ref="T946:Z946">SUM(T947:T952)</f>
        <v>0</v>
      </c>
      <c r="U946" s="355">
        <f t="shared" si="348"/>
        <v>0</v>
      </c>
      <c r="V946" s="355">
        <f t="shared" si="348"/>
        <v>0</v>
      </c>
      <c r="W946" s="355">
        <f t="shared" si="348"/>
        <v>0</v>
      </c>
      <c r="X946" s="355">
        <f t="shared" si="348"/>
        <v>0</v>
      </c>
      <c r="Y946" s="355">
        <f t="shared" si="348"/>
        <v>0</v>
      </c>
      <c r="Z946" s="497">
        <f t="shared" si="348"/>
        <v>0</v>
      </c>
      <c r="AA946" s="349">
        <f t="shared" si="346"/>
        <v>0</v>
      </c>
    </row>
    <row r="947" spans="1:27" ht="18.75" thickBot="1">
      <c r="A947" s="290">
        <v>395</v>
      </c>
      <c r="B947" s="182"/>
      <c r="C947" s="148">
        <v>4201</v>
      </c>
      <c r="D947" s="141" t="s">
        <v>1447</v>
      </c>
      <c r="E947" s="539">
        <f aca="true" t="shared" si="349" ref="E947:E952">F947+G947+H947</f>
        <v>0</v>
      </c>
      <c r="F947" s="526"/>
      <c r="G947" s="272"/>
      <c r="H947" s="272"/>
      <c r="I947" s="526"/>
      <c r="J947" s="272"/>
      <c r="K947" s="272"/>
      <c r="L947" s="571">
        <f aca="true" t="shared" si="350" ref="L947:L952">I947+J947+K947</f>
        <v>0</v>
      </c>
      <c r="M947" s="270">
        <f t="shared" si="344"/>
      </c>
      <c r="N947" s="271"/>
      <c r="O947" s="493"/>
      <c r="P947" s="281"/>
      <c r="Q947" s="351">
        <f t="shared" si="345"/>
        <v>0</v>
      </c>
      <c r="R947" s="494">
        <f aca="true" t="shared" si="351" ref="R947:R952">O947+P947-Q947</f>
        <v>0</v>
      </c>
      <c r="S947" s="271"/>
      <c r="T947" s="493"/>
      <c r="U947" s="281"/>
      <c r="V947" s="501">
        <f aca="true" t="shared" si="352" ref="V947:V952">+IF(+(O947+P947)&gt;=L947,+P947,+(+L947-O947))</f>
        <v>0</v>
      </c>
      <c r="W947" s="351">
        <f aca="true" t="shared" si="353" ref="W947:W952">T947+U947-V947</f>
        <v>0</v>
      </c>
      <c r="X947" s="281"/>
      <c r="Y947" s="281"/>
      <c r="Z947" s="282"/>
      <c r="AA947" s="349">
        <f t="shared" si="346"/>
        <v>0</v>
      </c>
    </row>
    <row r="948" spans="1:27" ht="18.75" thickBot="1">
      <c r="A948" s="284">
        <v>397</v>
      </c>
      <c r="B948" s="182"/>
      <c r="C948" s="140">
        <v>4202</v>
      </c>
      <c r="D948" s="142" t="s">
        <v>1448</v>
      </c>
      <c r="E948" s="539">
        <f t="shared" si="349"/>
        <v>0</v>
      </c>
      <c r="F948" s="526"/>
      <c r="G948" s="272"/>
      <c r="H948" s="272"/>
      <c r="I948" s="526"/>
      <c r="J948" s="272"/>
      <c r="K948" s="272"/>
      <c r="L948" s="571">
        <f t="shared" si="350"/>
        <v>0</v>
      </c>
      <c r="M948" s="270">
        <f t="shared" si="344"/>
      </c>
      <c r="N948" s="271"/>
      <c r="O948" s="493"/>
      <c r="P948" s="281"/>
      <c r="Q948" s="351">
        <f t="shared" si="345"/>
        <v>0</v>
      </c>
      <c r="R948" s="494">
        <f t="shared" si="351"/>
        <v>0</v>
      </c>
      <c r="S948" s="271"/>
      <c r="T948" s="493"/>
      <c r="U948" s="281"/>
      <c r="V948" s="501">
        <f t="shared" si="352"/>
        <v>0</v>
      </c>
      <c r="W948" s="351">
        <f t="shared" si="353"/>
        <v>0</v>
      </c>
      <c r="X948" s="281"/>
      <c r="Y948" s="281"/>
      <c r="Z948" s="282"/>
      <c r="AA948" s="349">
        <f t="shared" si="346"/>
        <v>0</v>
      </c>
    </row>
    <row r="949" spans="1:27" ht="18.75" thickBot="1">
      <c r="A949" s="273">
        <v>398</v>
      </c>
      <c r="B949" s="182"/>
      <c r="C949" s="140">
        <v>4214</v>
      </c>
      <c r="D949" s="142" t="s">
        <v>1449</v>
      </c>
      <c r="E949" s="539">
        <f t="shared" si="349"/>
        <v>0</v>
      </c>
      <c r="F949" s="526"/>
      <c r="G949" s="272"/>
      <c r="H949" s="272"/>
      <c r="I949" s="526"/>
      <c r="J949" s="272"/>
      <c r="K949" s="272"/>
      <c r="L949" s="571">
        <f t="shared" si="350"/>
        <v>0</v>
      </c>
      <c r="M949" s="270">
        <f t="shared" si="344"/>
      </c>
      <c r="N949" s="271"/>
      <c r="O949" s="493"/>
      <c r="P949" s="281"/>
      <c r="Q949" s="351">
        <f t="shared" si="345"/>
        <v>0</v>
      </c>
      <c r="R949" s="494">
        <f t="shared" si="351"/>
        <v>0</v>
      </c>
      <c r="S949" s="271"/>
      <c r="T949" s="493"/>
      <c r="U949" s="281"/>
      <c r="V949" s="501">
        <f t="shared" si="352"/>
        <v>0</v>
      </c>
      <c r="W949" s="351">
        <f t="shared" si="353"/>
        <v>0</v>
      </c>
      <c r="X949" s="281"/>
      <c r="Y949" s="281"/>
      <c r="Z949" s="282"/>
      <c r="AA949" s="349">
        <f t="shared" si="346"/>
        <v>0</v>
      </c>
    </row>
    <row r="950" spans="1:27" ht="18.75" thickBot="1">
      <c r="A950" s="273">
        <v>399</v>
      </c>
      <c r="B950" s="182"/>
      <c r="C950" s="140">
        <v>4217</v>
      </c>
      <c r="D950" s="142" t="s">
        <v>1450</v>
      </c>
      <c r="E950" s="539">
        <f t="shared" si="349"/>
        <v>0</v>
      </c>
      <c r="F950" s="526"/>
      <c r="G950" s="272"/>
      <c r="H950" s="272"/>
      <c r="I950" s="526"/>
      <c r="J950" s="272"/>
      <c r="K950" s="272"/>
      <c r="L950" s="571">
        <f t="shared" si="350"/>
        <v>0</v>
      </c>
      <c r="M950" s="270">
        <f t="shared" si="344"/>
      </c>
      <c r="N950" s="271"/>
      <c r="O950" s="493"/>
      <c r="P950" s="281"/>
      <c r="Q950" s="351">
        <f t="shared" si="345"/>
        <v>0</v>
      </c>
      <c r="R950" s="494">
        <f t="shared" si="351"/>
        <v>0</v>
      </c>
      <c r="S950" s="271"/>
      <c r="T950" s="493"/>
      <c r="U950" s="281"/>
      <c r="V950" s="501">
        <f t="shared" si="352"/>
        <v>0</v>
      </c>
      <c r="W950" s="351">
        <f t="shared" si="353"/>
        <v>0</v>
      </c>
      <c r="X950" s="281"/>
      <c r="Y950" s="281"/>
      <c r="Z950" s="282"/>
      <c r="AA950" s="349">
        <f t="shared" si="346"/>
        <v>0</v>
      </c>
    </row>
    <row r="951" spans="1:27" ht="32.25" thickBot="1">
      <c r="A951" s="273">
        <v>400</v>
      </c>
      <c r="B951" s="182"/>
      <c r="C951" s="140">
        <v>4218</v>
      </c>
      <c r="D951" s="149" t="s">
        <v>1451</v>
      </c>
      <c r="E951" s="539">
        <f t="shared" si="349"/>
        <v>0</v>
      </c>
      <c r="F951" s="526"/>
      <c r="G951" s="272"/>
      <c r="H951" s="272"/>
      <c r="I951" s="526"/>
      <c r="J951" s="272"/>
      <c r="K951" s="272"/>
      <c r="L951" s="571">
        <f t="shared" si="350"/>
        <v>0</v>
      </c>
      <c r="M951" s="270">
        <f t="shared" si="344"/>
      </c>
      <c r="N951" s="271"/>
      <c r="O951" s="493"/>
      <c r="P951" s="281"/>
      <c r="Q951" s="351">
        <f t="shared" si="345"/>
        <v>0</v>
      </c>
      <c r="R951" s="494">
        <f t="shared" si="351"/>
        <v>0</v>
      </c>
      <c r="S951" s="271"/>
      <c r="T951" s="493"/>
      <c r="U951" s="281"/>
      <c r="V951" s="501">
        <f t="shared" si="352"/>
        <v>0</v>
      </c>
      <c r="W951" s="351">
        <f t="shared" si="353"/>
        <v>0</v>
      </c>
      <c r="X951" s="281"/>
      <c r="Y951" s="281"/>
      <c r="Z951" s="282"/>
      <c r="AA951" s="349">
        <f t="shared" si="346"/>
        <v>0</v>
      </c>
    </row>
    <row r="952" spans="1:27" ht="18.75" thickBot="1">
      <c r="A952" s="273">
        <v>401</v>
      </c>
      <c r="B952" s="182"/>
      <c r="C952" s="140">
        <v>4219</v>
      </c>
      <c r="D952" s="162" t="s">
        <v>1452</v>
      </c>
      <c r="E952" s="539">
        <f t="shared" si="349"/>
        <v>0</v>
      </c>
      <c r="F952" s="526"/>
      <c r="G952" s="272"/>
      <c r="H952" s="272"/>
      <c r="I952" s="526"/>
      <c r="J952" s="272"/>
      <c r="K952" s="272"/>
      <c r="L952" s="571">
        <f t="shared" si="350"/>
        <v>0</v>
      </c>
      <c r="M952" s="270">
        <f t="shared" si="344"/>
      </c>
      <c r="N952" s="271"/>
      <c r="O952" s="493"/>
      <c r="P952" s="281"/>
      <c r="Q952" s="351">
        <f t="shared" si="345"/>
        <v>0</v>
      </c>
      <c r="R952" s="494">
        <f t="shared" si="351"/>
        <v>0</v>
      </c>
      <c r="S952" s="271"/>
      <c r="T952" s="493"/>
      <c r="U952" s="281"/>
      <c r="V952" s="501">
        <f t="shared" si="352"/>
        <v>0</v>
      </c>
      <c r="W952" s="351">
        <f t="shared" si="353"/>
        <v>0</v>
      </c>
      <c r="X952" s="281"/>
      <c r="Y952" s="281"/>
      <c r="Z952" s="282"/>
      <c r="AA952" s="349">
        <f t="shared" si="346"/>
        <v>0</v>
      </c>
    </row>
    <row r="953" spans="1:27" ht="18.75" thickBot="1">
      <c r="A953" s="273">
        <v>402</v>
      </c>
      <c r="B953" s="143">
        <v>4300</v>
      </c>
      <c r="C953" s="864" t="s">
        <v>1453</v>
      </c>
      <c r="D953" s="864"/>
      <c r="E953" s="540">
        <f aca="true" t="shared" si="354" ref="E953:L953">SUM(E954:E956)</f>
        <v>0</v>
      </c>
      <c r="F953" s="353">
        <f t="shared" si="354"/>
        <v>0</v>
      </c>
      <c r="G953" s="279">
        <f t="shared" si="354"/>
        <v>0</v>
      </c>
      <c r="H953" s="279">
        <f>SUM(H954:H956)</f>
        <v>0</v>
      </c>
      <c r="I953" s="353">
        <f t="shared" si="354"/>
        <v>0</v>
      </c>
      <c r="J953" s="279">
        <f t="shared" si="354"/>
        <v>0</v>
      </c>
      <c r="K953" s="279">
        <f t="shared" si="354"/>
        <v>0</v>
      </c>
      <c r="L953" s="279">
        <f t="shared" si="354"/>
        <v>0</v>
      </c>
      <c r="M953" s="270">
        <f t="shared" si="344"/>
      </c>
      <c r="N953" s="271"/>
      <c r="O953" s="354">
        <f>SUM(O954:O956)</f>
        <v>0</v>
      </c>
      <c r="P953" s="355">
        <f>SUM(P954:P956)</f>
        <v>0</v>
      </c>
      <c r="Q953" s="496">
        <f>SUM(Q954:Q956)</f>
        <v>0</v>
      </c>
      <c r="R953" s="497">
        <f>SUM(R954:R956)</f>
        <v>0</v>
      </c>
      <c r="S953" s="271"/>
      <c r="T953" s="354">
        <f aca="true" t="shared" si="355" ref="T953:Z953">SUM(T954:T956)</f>
        <v>0</v>
      </c>
      <c r="U953" s="355">
        <f t="shared" si="355"/>
        <v>0</v>
      </c>
      <c r="V953" s="355">
        <f t="shared" si="355"/>
        <v>0</v>
      </c>
      <c r="W953" s="355">
        <f t="shared" si="355"/>
        <v>0</v>
      </c>
      <c r="X953" s="355">
        <f t="shared" si="355"/>
        <v>0</v>
      </c>
      <c r="Y953" s="355">
        <f t="shared" si="355"/>
        <v>0</v>
      </c>
      <c r="Z953" s="497">
        <f t="shared" si="355"/>
        <v>0</v>
      </c>
      <c r="AA953" s="349">
        <f t="shared" si="346"/>
        <v>0</v>
      </c>
    </row>
    <row r="954" spans="1:27" ht="18.75" thickBot="1">
      <c r="A954" s="368">
        <v>404</v>
      </c>
      <c r="B954" s="182"/>
      <c r="C954" s="148">
        <v>4301</v>
      </c>
      <c r="D954" s="172" t="s">
        <v>1454</v>
      </c>
      <c r="E954" s="539">
        <f aca="true" t="shared" si="356" ref="E954:E959">F954+G954+H954</f>
        <v>0</v>
      </c>
      <c r="F954" s="526"/>
      <c r="G954" s="272"/>
      <c r="H954" s="272"/>
      <c r="I954" s="526"/>
      <c r="J954" s="272"/>
      <c r="K954" s="272"/>
      <c r="L954" s="571">
        <f aca="true" t="shared" si="357" ref="L954:L959">I954+J954+K954</f>
        <v>0</v>
      </c>
      <c r="M954" s="270">
        <f t="shared" si="344"/>
      </c>
      <c r="N954" s="271"/>
      <c r="O954" s="493"/>
      <c r="P954" s="281"/>
      <c r="Q954" s="351">
        <f t="shared" si="345"/>
        <v>0</v>
      </c>
      <c r="R954" s="494">
        <f aca="true" t="shared" si="358" ref="R954:R959">O954+P954-Q954</f>
        <v>0</v>
      </c>
      <c r="S954" s="271"/>
      <c r="T954" s="493"/>
      <c r="U954" s="281"/>
      <c r="V954" s="501">
        <f aca="true" t="shared" si="359" ref="V954:V959">+IF(+(O954+P954)&gt;=L954,+P954,+(+L954-O954))</f>
        <v>0</v>
      </c>
      <c r="W954" s="351">
        <f aca="true" t="shared" si="360" ref="W954:W959">T954+U954-V954</f>
        <v>0</v>
      </c>
      <c r="X954" s="281"/>
      <c r="Y954" s="281"/>
      <c r="Z954" s="282"/>
      <c r="AA954" s="349">
        <f t="shared" si="346"/>
        <v>0</v>
      </c>
    </row>
    <row r="955" spans="1:27" ht="18.75" thickBot="1">
      <c r="A955" s="368">
        <v>404</v>
      </c>
      <c r="B955" s="182"/>
      <c r="C955" s="140">
        <v>4302</v>
      </c>
      <c r="D955" s="142" t="s">
        <v>558</v>
      </c>
      <c r="E955" s="539">
        <f t="shared" si="356"/>
        <v>0</v>
      </c>
      <c r="F955" s="526"/>
      <c r="G955" s="272"/>
      <c r="H955" s="272"/>
      <c r="I955" s="526"/>
      <c r="J955" s="272"/>
      <c r="K955" s="272"/>
      <c r="L955" s="571">
        <f t="shared" si="357"/>
        <v>0</v>
      </c>
      <c r="M955" s="270">
        <f t="shared" si="344"/>
      </c>
      <c r="N955" s="271"/>
      <c r="O955" s="493"/>
      <c r="P955" s="281"/>
      <c r="Q955" s="351">
        <f t="shared" si="345"/>
        <v>0</v>
      </c>
      <c r="R955" s="494">
        <f t="shared" si="358"/>
        <v>0</v>
      </c>
      <c r="S955" s="271"/>
      <c r="T955" s="493"/>
      <c r="U955" s="281"/>
      <c r="V955" s="501">
        <f t="shared" si="359"/>
        <v>0</v>
      </c>
      <c r="W955" s="351">
        <f t="shared" si="360"/>
        <v>0</v>
      </c>
      <c r="X955" s="281"/>
      <c r="Y955" s="281"/>
      <c r="Z955" s="282"/>
      <c r="AA955" s="349">
        <f t="shared" si="346"/>
        <v>0</v>
      </c>
    </row>
    <row r="956" spans="1:27" ht="18.75" thickBot="1">
      <c r="A956" s="289">
        <v>440</v>
      </c>
      <c r="B956" s="182"/>
      <c r="C956" s="146">
        <v>4309</v>
      </c>
      <c r="D956" s="152" t="s">
        <v>1456</v>
      </c>
      <c r="E956" s="539">
        <f t="shared" si="356"/>
        <v>0</v>
      </c>
      <c r="F956" s="526"/>
      <c r="G956" s="272"/>
      <c r="H956" s="272"/>
      <c r="I956" s="526"/>
      <c r="J956" s="272"/>
      <c r="K956" s="272"/>
      <c r="L956" s="571">
        <f t="shared" si="357"/>
        <v>0</v>
      </c>
      <c r="M956" s="270">
        <f t="shared" si="344"/>
      </c>
      <c r="N956" s="271"/>
      <c r="O956" s="493"/>
      <c r="P956" s="281"/>
      <c r="Q956" s="351">
        <f t="shared" si="345"/>
        <v>0</v>
      </c>
      <c r="R956" s="494">
        <f t="shared" si="358"/>
        <v>0</v>
      </c>
      <c r="S956" s="271"/>
      <c r="T956" s="493"/>
      <c r="U956" s="281"/>
      <c r="V956" s="501">
        <f t="shared" si="359"/>
        <v>0</v>
      </c>
      <c r="W956" s="351">
        <f t="shared" si="360"/>
        <v>0</v>
      </c>
      <c r="X956" s="281"/>
      <c r="Y956" s="281"/>
      <c r="Z956" s="282"/>
      <c r="AA956" s="349">
        <f t="shared" si="346"/>
        <v>0</v>
      </c>
    </row>
    <row r="957" spans="1:27" ht="18.75" thickBot="1">
      <c r="A957" s="289">
        <v>450</v>
      </c>
      <c r="B957" s="143">
        <v>4400</v>
      </c>
      <c r="C957" s="868" t="s">
        <v>1457</v>
      </c>
      <c r="D957" s="868"/>
      <c r="E957" s="539">
        <f t="shared" si="356"/>
        <v>0</v>
      </c>
      <c r="F957" s="528"/>
      <c r="G957" s="285"/>
      <c r="H957" s="285"/>
      <c r="I957" s="528"/>
      <c r="J957" s="285"/>
      <c r="K957" s="285"/>
      <c r="L957" s="571">
        <f t="shared" si="357"/>
        <v>0</v>
      </c>
      <c r="M957" s="270">
        <f t="shared" si="344"/>
      </c>
      <c r="N957" s="271"/>
      <c r="O957" s="500"/>
      <c r="P957" s="283"/>
      <c r="Q957" s="355">
        <f t="shared" si="345"/>
        <v>0</v>
      </c>
      <c r="R957" s="494">
        <f t="shared" si="358"/>
        <v>0</v>
      </c>
      <c r="S957" s="271"/>
      <c r="T957" s="500"/>
      <c r="U957" s="283"/>
      <c r="V957" s="501">
        <f t="shared" si="359"/>
        <v>0</v>
      </c>
      <c r="W957" s="351">
        <f t="shared" si="360"/>
        <v>0</v>
      </c>
      <c r="X957" s="283"/>
      <c r="Y957" s="283"/>
      <c r="Z957" s="282"/>
      <c r="AA957" s="349">
        <f t="shared" si="346"/>
        <v>0</v>
      </c>
    </row>
    <row r="958" spans="1:27" ht="18.75" thickBot="1">
      <c r="A958" s="289">
        <v>495</v>
      </c>
      <c r="B958" s="143">
        <v>4500</v>
      </c>
      <c r="C958" s="869" t="s">
        <v>525</v>
      </c>
      <c r="D958" s="869"/>
      <c r="E958" s="539">
        <f t="shared" si="356"/>
        <v>0</v>
      </c>
      <c r="F958" s="528"/>
      <c r="G958" s="285"/>
      <c r="H958" s="285"/>
      <c r="I958" s="528"/>
      <c r="J958" s="285"/>
      <c r="K958" s="285"/>
      <c r="L958" s="571">
        <f t="shared" si="357"/>
        <v>0</v>
      </c>
      <c r="M958" s="270">
        <f t="shared" si="344"/>
      </c>
      <c r="N958" s="271"/>
      <c r="O958" s="500"/>
      <c r="P958" s="283"/>
      <c r="Q958" s="355">
        <f t="shared" si="345"/>
        <v>0</v>
      </c>
      <c r="R958" s="494">
        <f t="shared" si="358"/>
        <v>0</v>
      </c>
      <c r="S958" s="271"/>
      <c r="T958" s="500"/>
      <c r="U958" s="283"/>
      <c r="V958" s="501">
        <f t="shared" si="359"/>
        <v>0</v>
      </c>
      <c r="W958" s="351">
        <f t="shared" si="360"/>
        <v>0</v>
      </c>
      <c r="X958" s="283"/>
      <c r="Y958" s="283"/>
      <c r="Z958" s="282"/>
      <c r="AA958" s="349">
        <f t="shared" si="346"/>
        <v>0</v>
      </c>
    </row>
    <row r="959" spans="1:27" ht="18.75" thickBot="1">
      <c r="A959" s="290">
        <v>500</v>
      </c>
      <c r="B959" s="143">
        <v>4600</v>
      </c>
      <c r="C959" s="870" t="s">
        <v>1458</v>
      </c>
      <c r="D959" s="871"/>
      <c r="E959" s="539">
        <f t="shared" si="356"/>
        <v>0</v>
      </c>
      <c r="F959" s="528"/>
      <c r="G959" s="285"/>
      <c r="H959" s="285"/>
      <c r="I959" s="528"/>
      <c r="J959" s="285"/>
      <c r="K959" s="285"/>
      <c r="L959" s="571">
        <f t="shared" si="357"/>
        <v>0</v>
      </c>
      <c r="M959" s="270">
        <f t="shared" si="344"/>
      </c>
      <c r="N959" s="271"/>
      <c r="O959" s="500"/>
      <c r="P959" s="283"/>
      <c r="Q959" s="355">
        <f t="shared" si="345"/>
        <v>0</v>
      </c>
      <c r="R959" s="494">
        <f t="shared" si="358"/>
        <v>0</v>
      </c>
      <c r="S959" s="271"/>
      <c r="T959" s="500"/>
      <c r="U959" s="283"/>
      <c r="V959" s="501">
        <f t="shared" si="359"/>
        <v>0</v>
      </c>
      <c r="W959" s="351">
        <f t="shared" si="360"/>
        <v>0</v>
      </c>
      <c r="X959" s="283"/>
      <c r="Y959" s="283"/>
      <c r="Z959" s="282"/>
      <c r="AA959" s="349">
        <f t="shared" si="346"/>
        <v>0</v>
      </c>
    </row>
    <row r="960" spans="1:27" ht="18.75" thickBot="1">
      <c r="A960" s="290">
        <v>505</v>
      </c>
      <c r="B960" s="143">
        <v>4900</v>
      </c>
      <c r="C960" s="860" t="s">
        <v>1491</v>
      </c>
      <c r="D960" s="860"/>
      <c r="E960" s="540">
        <f aca="true" t="shared" si="361" ref="E960:L960">+E961+E962</f>
        <v>0</v>
      </c>
      <c r="F960" s="353">
        <f t="shared" si="361"/>
        <v>0</v>
      </c>
      <c r="G960" s="279">
        <f t="shared" si="361"/>
        <v>0</v>
      </c>
      <c r="H960" s="279">
        <f>+H961+H962</f>
        <v>0</v>
      </c>
      <c r="I960" s="353">
        <f t="shared" si="361"/>
        <v>0</v>
      </c>
      <c r="J960" s="279">
        <f t="shared" si="361"/>
        <v>0</v>
      </c>
      <c r="K960" s="279">
        <f t="shared" si="361"/>
        <v>0</v>
      </c>
      <c r="L960" s="279">
        <f t="shared" si="361"/>
        <v>0</v>
      </c>
      <c r="M960" s="270">
        <f t="shared" si="344"/>
      </c>
      <c r="N960" s="271"/>
      <c r="O960" s="356"/>
      <c r="P960" s="367"/>
      <c r="Q960" s="367"/>
      <c r="R960" s="498"/>
      <c r="S960" s="271"/>
      <c r="T960" s="356"/>
      <c r="U960" s="367"/>
      <c r="V960" s="367"/>
      <c r="W960" s="367"/>
      <c r="X960" s="367"/>
      <c r="Y960" s="367"/>
      <c r="Z960" s="498"/>
      <c r="AA960" s="349">
        <f t="shared" si="346"/>
        <v>0</v>
      </c>
    </row>
    <row r="961" spans="1:27" ht="18.75" thickBot="1">
      <c r="A961" s="290">
        <v>510</v>
      </c>
      <c r="B961" s="182"/>
      <c r="C961" s="148">
        <v>4901</v>
      </c>
      <c r="D961" s="183" t="s">
        <v>1492</v>
      </c>
      <c r="E961" s="539">
        <f>F961+G961+H961</f>
        <v>0</v>
      </c>
      <c r="F961" s="526"/>
      <c r="G961" s="272"/>
      <c r="H961" s="272"/>
      <c r="I961" s="526"/>
      <c r="J961" s="272"/>
      <c r="K961" s="272"/>
      <c r="L961" s="571">
        <f>I961+J961+K961</f>
        <v>0</v>
      </c>
      <c r="M961" s="270">
        <f t="shared" si="344"/>
      </c>
      <c r="N961" s="271"/>
      <c r="O961" s="352"/>
      <c r="P961" s="357"/>
      <c r="Q961" s="357"/>
      <c r="R961" s="495"/>
      <c r="S961" s="271"/>
      <c r="T961" s="352"/>
      <c r="U961" s="357"/>
      <c r="V961" s="357"/>
      <c r="W961" s="357"/>
      <c r="X961" s="357"/>
      <c r="Y961" s="357"/>
      <c r="Z961" s="495"/>
      <c r="AA961" s="349">
        <f t="shared" si="346"/>
        <v>0</v>
      </c>
    </row>
    <row r="962" spans="1:27" ht="18.75" thickBot="1">
      <c r="A962" s="290">
        <v>515</v>
      </c>
      <c r="B962" s="182"/>
      <c r="C962" s="146">
        <v>4902</v>
      </c>
      <c r="D962" s="152" t="s">
        <v>1493</v>
      </c>
      <c r="E962" s="539">
        <f>F962+G962+H962</f>
        <v>0</v>
      </c>
      <c r="F962" s="526"/>
      <c r="G962" s="272"/>
      <c r="H962" s="272"/>
      <c r="I962" s="526"/>
      <c r="J962" s="272"/>
      <c r="K962" s="272"/>
      <c r="L962" s="571">
        <f>I962+J962+K962</f>
        <v>0</v>
      </c>
      <c r="M962" s="270">
        <f t="shared" si="344"/>
      </c>
      <c r="N962" s="271"/>
      <c r="O962" s="352"/>
      <c r="P962" s="357"/>
      <c r="Q962" s="357"/>
      <c r="R962" s="495"/>
      <c r="S962" s="271"/>
      <c r="T962" s="352"/>
      <c r="U962" s="357"/>
      <c r="V962" s="357"/>
      <c r="W962" s="357"/>
      <c r="X962" s="357"/>
      <c r="Y962" s="357"/>
      <c r="Z962" s="495"/>
      <c r="AA962" s="349">
        <f t="shared" si="346"/>
        <v>0</v>
      </c>
    </row>
    <row r="963" spans="1:27" ht="18.75" thickBot="1">
      <c r="A963" s="290">
        <v>520</v>
      </c>
      <c r="B963" s="184">
        <v>5100</v>
      </c>
      <c r="C963" s="865" t="s">
        <v>1459</v>
      </c>
      <c r="D963" s="865"/>
      <c r="E963" s="539">
        <f>F963+G963+H963</f>
        <v>0</v>
      </c>
      <c r="F963" s="564"/>
      <c r="G963" s="502"/>
      <c r="H963" s="502"/>
      <c r="I963" s="564"/>
      <c r="J963" s="502"/>
      <c r="K963" s="502"/>
      <c r="L963" s="571">
        <f>I963+J963+K963</f>
        <v>0</v>
      </c>
      <c r="M963" s="270">
        <f t="shared" si="344"/>
      </c>
      <c r="N963" s="271"/>
      <c r="O963" s="503"/>
      <c r="P963" s="504"/>
      <c r="Q963" s="370">
        <f t="shared" si="345"/>
        <v>0</v>
      </c>
      <c r="R963" s="494">
        <f>O963+P963-Q963</f>
        <v>0</v>
      </c>
      <c r="S963" s="271"/>
      <c r="T963" s="503"/>
      <c r="U963" s="504"/>
      <c r="V963" s="501">
        <f>+IF(+(O963+P963)&gt;=L963,+P963,+(+L963-O963))</f>
        <v>0</v>
      </c>
      <c r="W963" s="351">
        <f>T963+U963-V963</f>
        <v>0</v>
      </c>
      <c r="X963" s="504"/>
      <c r="Y963" s="504"/>
      <c r="Z963" s="282"/>
      <c r="AA963" s="349">
        <f t="shared" si="346"/>
        <v>0</v>
      </c>
    </row>
    <row r="964" spans="1:27" ht="18.75" thickBot="1">
      <c r="A964" s="290">
        <v>525</v>
      </c>
      <c r="B964" s="184">
        <v>5200</v>
      </c>
      <c r="C964" s="866" t="s">
        <v>1460</v>
      </c>
      <c r="D964" s="866"/>
      <c r="E964" s="847">
        <f aca="true" t="shared" si="362" ref="E964:L964">SUM(E965:E971)</f>
        <v>0</v>
      </c>
      <c r="F964" s="565">
        <f t="shared" si="362"/>
        <v>0</v>
      </c>
      <c r="G964" s="505">
        <f t="shared" si="362"/>
        <v>0</v>
      </c>
      <c r="H964" s="505">
        <f>SUM(H965:H971)</f>
        <v>0</v>
      </c>
      <c r="I964" s="565">
        <f t="shared" si="362"/>
        <v>3348</v>
      </c>
      <c r="J964" s="505">
        <f t="shared" si="362"/>
        <v>0</v>
      </c>
      <c r="K964" s="505">
        <f t="shared" si="362"/>
        <v>0</v>
      </c>
      <c r="L964" s="505">
        <f t="shared" si="362"/>
        <v>3348</v>
      </c>
      <c r="M964" s="270">
        <f t="shared" si="344"/>
        <v>1</v>
      </c>
      <c r="N964" s="271"/>
      <c r="O964" s="369">
        <f>SUM(O965:O971)</f>
        <v>0</v>
      </c>
      <c r="P964" s="370">
        <f>SUM(P965:P971)</f>
        <v>0</v>
      </c>
      <c r="Q964" s="506">
        <f>SUM(Q965:Q971)</f>
        <v>3348</v>
      </c>
      <c r="R964" s="507">
        <f>SUM(R965:R971)</f>
        <v>-3348</v>
      </c>
      <c r="S964" s="271"/>
      <c r="T964" s="369">
        <f aca="true" t="shared" si="363" ref="T964:Z964">SUM(T965:T971)</f>
        <v>0</v>
      </c>
      <c r="U964" s="370">
        <f t="shared" si="363"/>
        <v>0</v>
      </c>
      <c r="V964" s="370">
        <f t="shared" si="363"/>
        <v>3348</v>
      </c>
      <c r="W964" s="370">
        <f t="shared" si="363"/>
        <v>-3348</v>
      </c>
      <c r="X964" s="370">
        <f t="shared" si="363"/>
        <v>0</v>
      </c>
      <c r="Y964" s="370">
        <f t="shared" si="363"/>
        <v>0</v>
      </c>
      <c r="Z964" s="507">
        <f t="shared" si="363"/>
        <v>0</v>
      </c>
      <c r="AA964" s="349">
        <f t="shared" si="346"/>
        <v>-3348</v>
      </c>
    </row>
    <row r="965" spans="1:27" ht="18.75" thickBot="1">
      <c r="A965" s="289">
        <v>635</v>
      </c>
      <c r="B965" s="185"/>
      <c r="C965" s="186">
        <v>5201</v>
      </c>
      <c r="D965" s="187" t="s">
        <v>1461</v>
      </c>
      <c r="E965" s="539">
        <f aca="true" t="shared" si="364" ref="E965:E971">F965+G965+H965</f>
        <v>0</v>
      </c>
      <c r="F965" s="566">
        <v>0</v>
      </c>
      <c r="G965" s="508">
        <v>0</v>
      </c>
      <c r="H965" s="508">
        <v>0</v>
      </c>
      <c r="I965" s="566">
        <v>3348</v>
      </c>
      <c r="J965" s="508">
        <v>0</v>
      </c>
      <c r="K965" s="508">
        <v>0</v>
      </c>
      <c r="L965" s="571">
        <f aca="true" t="shared" si="365" ref="L965:L971">I965+J965+K965</f>
        <v>3348</v>
      </c>
      <c r="M965" s="270">
        <f t="shared" si="344"/>
        <v>1</v>
      </c>
      <c r="N965" s="271"/>
      <c r="O965" s="509"/>
      <c r="P965" s="510"/>
      <c r="Q965" s="373">
        <f t="shared" si="345"/>
        <v>3348</v>
      </c>
      <c r="R965" s="494">
        <f aca="true" t="shared" si="366" ref="R965:R971">O965+P965-Q965</f>
        <v>-3348</v>
      </c>
      <c r="S965" s="271"/>
      <c r="T965" s="509"/>
      <c r="U965" s="510"/>
      <c r="V965" s="501">
        <f aca="true" t="shared" si="367" ref="V965:V971">+IF(+(O965+P965)&gt;=L965,+P965,+(+L965-O965))</f>
        <v>3348</v>
      </c>
      <c r="W965" s="351">
        <f aca="true" t="shared" si="368" ref="W965:W971">T965+U965-V965</f>
        <v>-3348</v>
      </c>
      <c r="X965" s="510"/>
      <c r="Y965" s="510"/>
      <c r="Z965" s="282"/>
      <c r="AA965" s="349">
        <f t="shared" si="346"/>
        <v>-3348</v>
      </c>
    </row>
    <row r="966" spans="1:27" ht="18.75" thickBot="1">
      <c r="A966" s="290">
        <v>640</v>
      </c>
      <c r="B966" s="185"/>
      <c r="C966" s="188">
        <v>5202</v>
      </c>
      <c r="D966" s="189" t="s">
        <v>1462</v>
      </c>
      <c r="E966" s="539">
        <f t="shared" si="364"/>
        <v>0</v>
      </c>
      <c r="F966" s="566"/>
      <c r="G966" s="508"/>
      <c r="H966" s="508"/>
      <c r="I966" s="566"/>
      <c r="J966" s="508"/>
      <c r="K966" s="508"/>
      <c r="L966" s="571">
        <f t="shared" si="365"/>
        <v>0</v>
      </c>
      <c r="M966" s="270">
        <f t="shared" si="344"/>
      </c>
      <c r="N966" s="271"/>
      <c r="O966" s="509"/>
      <c r="P966" s="510"/>
      <c r="Q966" s="373">
        <f t="shared" si="345"/>
        <v>0</v>
      </c>
      <c r="R966" s="494">
        <f t="shared" si="366"/>
        <v>0</v>
      </c>
      <c r="S966" s="271"/>
      <c r="T966" s="509"/>
      <c r="U966" s="510"/>
      <c r="V966" s="501">
        <f t="shared" si="367"/>
        <v>0</v>
      </c>
      <c r="W966" s="351">
        <f t="shared" si="368"/>
        <v>0</v>
      </c>
      <c r="X966" s="510"/>
      <c r="Y966" s="510"/>
      <c r="Z966" s="282"/>
      <c r="AA966" s="349">
        <f t="shared" si="346"/>
        <v>0</v>
      </c>
    </row>
    <row r="967" spans="1:27" ht="18.75" thickBot="1">
      <c r="A967" s="290">
        <v>645</v>
      </c>
      <c r="B967" s="185"/>
      <c r="C967" s="188">
        <v>5203</v>
      </c>
      <c r="D967" s="189" t="s">
        <v>401</v>
      </c>
      <c r="E967" s="539">
        <f t="shared" si="364"/>
        <v>0</v>
      </c>
      <c r="F967" s="566"/>
      <c r="G967" s="508"/>
      <c r="H967" s="508"/>
      <c r="I967" s="566"/>
      <c r="J967" s="508"/>
      <c r="K967" s="508"/>
      <c r="L967" s="571">
        <f t="shared" si="365"/>
        <v>0</v>
      </c>
      <c r="M967" s="270">
        <f t="shared" si="344"/>
      </c>
      <c r="N967" s="271"/>
      <c r="O967" s="509"/>
      <c r="P967" s="510"/>
      <c r="Q967" s="373">
        <f t="shared" si="345"/>
        <v>0</v>
      </c>
      <c r="R967" s="494">
        <f t="shared" si="366"/>
        <v>0</v>
      </c>
      <c r="S967" s="271"/>
      <c r="T967" s="509"/>
      <c r="U967" s="510"/>
      <c r="V967" s="501">
        <f t="shared" si="367"/>
        <v>0</v>
      </c>
      <c r="W967" s="351">
        <f t="shared" si="368"/>
        <v>0</v>
      </c>
      <c r="X967" s="510"/>
      <c r="Y967" s="510"/>
      <c r="Z967" s="282"/>
      <c r="AA967" s="349">
        <f t="shared" si="346"/>
        <v>0</v>
      </c>
    </row>
    <row r="968" spans="1:27" ht="18.75" thickBot="1">
      <c r="A968" s="290">
        <v>650</v>
      </c>
      <c r="B968" s="185"/>
      <c r="C968" s="188">
        <v>5204</v>
      </c>
      <c r="D968" s="189" t="s">
        <v>402</v>
      </c>
      <c r="E968" s="539">
        <f t="shared" si="364"/>
        <v>0</v>
      </c>
      <c r="F968" s="566"/>
      <c r="G968" s="508"/>
      <c r="H968" s="508"/>
      <c r="I968" s="566"/>
      <c r="J968" s="508"/>
      <c r="K968" s="508"/>
      <c r="L968" s="571">
        <f t="shared" si="365"/>
        <v>0</v>
      </c>
      <c r="M968" s="270">
        <f t="shared" si="344"/>
      </c>
      <c r="N968" s="271"/>
      <c r="O968" s="509"/>
      <c r="P968" s="510"/>
      <c r="Q968" s="373">
        <f t="shared" si="345"/>
        <v>0</v>
      </c>
      <c r="R968" s="494">
        <f t="shared" si="366"/>
        <v>0</v>
      </c>
      <c r="S968" s="271"/>
      <c r="T968" s="509"/>
      <c r="U968" s="510"/>
      <c r="V968" s="501">
        <f t="shared" si="367"/>
        <v>0</v>
      </c>
      <c r="W968" s="351">
        <f t="shared" si="368"/>
        <v>0</v>
      </c>
      <c r="X968" s="510"/>
      <c r="Y968" s="510"/>
      <c r="Z968" s="282"/>
      <c r="AA968" s="349">
        <f t="shared" si="346"/>
        <v>0</v>
      </c>
    </row>
    <row r="969" spans="1:27" ht="18.75" thickBot="1">
      <c r="A969" s="289">
        <v>655</v>
      </c>
      <c r="B969" s="185"/>
      <c r="C969" s="188">
        <v>5205</v>
      </c>
      <c r="D969" s="189" t="s">
        <v>403</v>
      </c>
      <c r="E969" s="539">
        <f t="shared" si="364"/>
        <v>0</v>
      </c>
      <c r="F969" s="566"/>
      <c r="G969" s="508"/>
      <c r="H969" s="508"/>
      <c r="I969" s="566"/>
      <c r="J969" s="508"/>
      <c r="K969" s="508"/>
      <c r="L969" s="571">
        <f t="shared" si="365"/>
        <v>0</v>
      </c>
      <c r="M969" s="270">
        <f t="shared" si="344"/>
      </c>
      <c r="N969" s="271"/>
      <c r="O969" s="509"/>
      <c r="P969" s="510"/>
      <c r="Q969" s="373">
        <f t="shared" si="345"/>
        <v>0</v>
      </c>
      <c r="R969" s="494">
        <f t="shared" si="366"/>
        <v>0</v>
      </c>
      <c r="S969" s="271"/>
      <c r="T969" s="509"/>
      <c r="U969" s="510"/>
      <c r="V969" s="501">
        <f t="shared" si="367"/>
        <v>0</v>
      </c>
      <c r="W969" s="351">
        <f t="shared" si="368"/>
        <v>0</v>
      </c>
      <c r="X969" s="510"/>
      <c r="Y969" s="510"/>
      <c r="Z969" s="282"/>
      <c r="AA969" s="349">
        <f t="shared" si="346"/>
        <v>0</v>
      </c>
    </row>
    <row r="970" spans="1:27" ht="18.75" thickBot="1">
      <c r="A970" s="289">
        <v>665</v>
      </c>
      <c r="B970" s="185"/>
      <c r="C970" s="188">
        <v>5206</v>
      </c>
      <c r="D970" s="189" t="s">
        <v>404</v>
      </c>
      <c r="E970" s="539">
        <f t="shared" si="364"/>
        <v>0</v>
      </c>
      <c r="F970" s="566"/>
      <c r="G970" s="508"/>
      <c r="H970" s="508"/>
      <c r="I970" s="566"/>
      <c r="J970" s="508"/>
      <c r="K970" s="508"/>
      <c r="L970" s="571">
        <f t="shared" si="365"/>
        <v>0</v>
      </c>
      <c r="M970" s="270">
        <f t="shared" si="344"/>
      </c>
      <c r="N970" s="271"/>
      <c r="O970" s="509"/>
      <c r="P970" s="510"/>
      <c r="Q970" s="373">
        <f t="shared" si="345"/>
        <v>0</v>
      </c>
      <c r="R970" s="494">
        <f t="shared" si="366"/>
        <v>0</v>
      </c>
      <c r="S970" s="271"/>
      <c r="T970" s="509"/>
      <c r="U970" s="510"/>
      <c r="V970" s="501">
        <f t="shared" si="367"/>
        <v>0</v>
      </c>
      <c r="W970" s="351">
        <f t="shared" si="368"/>
        <v>0</v>
      </c>
      <c r="X970" s="510"/>
      <c r="Y970" s="510"/>
      <c r="Z970" s="282"/>
      <c r="AA970" s="349">
        <f t="shared" si="346"/>
        <v>0</v>
      </c>
    </row>
    <row r="971" spans="1:27" ht="18.75" thickBot="1">
      <c r="A971" s="289">
        <v>675</v>
      </c>
      <c r="B971" s="185"/>
      <c r="C971" s="190">
        <v>5219</v>
      </c>
      <c r="D971" s="191" t="s">
        <v>405</v>
      </c>
      <c r="E971" s="539">
        <f t="shared" si="364"/>
        <v>0</v>
      </c>
      <c r="F971" s="566"/>
      <c r="G971" s="508"/>
      <c r="H971" s="508"/>
      <c r="I971" s="566"/>
      <c r="J971" s="508"/>
      <c r="K971" s="508"/>
      <c r="L971" s="571">
        <f t="shared" si="365"/>
        <v>0</v>
      </c>
      <c r="M971" s="270">
        <f t="shared" si="344"/>
      </c>
      <c r="N971" s="271"/>
      <c r="O971" s="509"/>
      <c r="P971" s="510"/>
      <c r="Q971" s="373">
        <f t="shared" si="345"/>
        <v>0</v>
      </c>
      <c r="R971" s="494">
        <f t="shared" si="366"/>
        <v>0</v>
      </c>
      <c r="S971" s="271"/>
      <c r="T971" s="509"/>
      <c r="U971" s="510"/>
      <c r="V971" s="501">
        <f t="shared" si="367"/>
        <v>0</v>
      </c>
      <c r="W971" s="351">
        <f t="shared" si="368"/>
        <v>0</v>
      </c>
      <c r="X971" s="510"/>
      <c r="Y971" s="510"/>
      <c r="Z971" s="282"/>
      <c r="AA971" s="349">
        <f t="shared" si="346"/>
        <v>0</v>
      </c>
    </row>
    <row r="972" spans="1:27" ht="18.75" thickBot="1">
      <c r="A972" s="289">
        <v>685</v>
      </c>
      <c r="B972" s="184">
        <v>5300</v>
      </c>
      <c r="C972" s="867" t="s">
        <v>406</v>
      </c>
      <c r="D972" s="867"/>
      <c r="E972" s="847">
        <f aca="true" t="shared" si="369" ref="E972:L972">SUM(E973:E974)</f>
        <v>0</v>
      </c>
      <c r="F972" s="565">
        <f t="shared" si="369"/>
        <v>0</v>
      </c>
      <c r="G972" s="505">
        <f t="shared" si="369"/>
        <v>0</v>
      </c>
      <c r="H972" s="505">
        <f>SUM(H973:H974)</f>
        <v>0</v>
      </c>
      <c r="I972" s="565">
        <f t="shared" si="369"/>
        <v>0</v>
      </c>
      <c r="J972" s="505">
        <f t="shared" si="369"/>
        <v>0</v>
      </c>
      <c r="K972" s="505">
        <f t="shared" si="369"/>
        <v>0</v>
      </c>
      <c r="L972" s="505">
        <f t="shared" si="369"/>
        <v>0</v>
      </c>
      <c r="M972" s="270">
        <f t="shared" si="344"/>
      </c>
      <c r="N972" s="271"/>
      <c r="O972" s="369">
        <f>SUM(O973:O974)</f>
        <v>0</v>
      </c>
      <c r="P972" s="370">
        <f>SUM(P973:P974)</f>
        <v>0</v>
      </c>
      <c r="Q972" s="506">
        <f>SUM(Q973:Q974)</f>
        <v>0</v>
      </c>
      <c r="R972" s="507">
        <f>SUM(R973:R974)</f>
        <v>0</v>
      </c>
      <c r="S972" s="271"/>
      <c r="T972" s="369">
        <f aca="true" t="shared" si="370" ref="T972:Z972">SUM(T973:T974)</f>
        <v>0</v>
      </c>
      <c r="U972" s="370">
        <f t="shared" si="370"/>
        <v>0</v>
      </c>
      <c r="V972" s="370">
        <f t="shared" si="370"/>
        <v>0</v>
      </c>
      <c r="W972" s="370">
        <f t="shared" si="370"/>
        <v>0</v>
      </c>
      <c r="X972" s="370">
        <f t="shared" si="370"/>
        <v>0</v>
      </c>
      <c r="Y972" s="370">
        <f t="shared" si="370"/>
        <v>0</v>
      </c>
      <c r="Z972" s="507">
        <f t="shared" si="370"/>
        <v>0</v>
      </c>
      <c r="AA972" s="349">
        <f t="shared" si="346"/>
        <v>0</v>
      </c>
    </row>
    <row r="973" spans="1:27" ht="18.75" thickBot="1">
      <c r="A973" s="290">
        <v>690</v>
      </c>
      <c r="B973" s="185"/>
      <c r="C973" s="186">
        <v>5301</v>
      </c>
      <c r="D973" s="187" t="s">
        <v>949</v>
      </c>
      <c r="E973" s="539">
        <f>F973+G973+H973</f>
        <v>0</v>
      </c>
      <c r="F973" s="566"/>
      <c r="G973" s="508"/>
      <c r="H973" s="508"/>
      <c r="I973" s="566"/>
      <c r="J973" s="508"/>
      <c r="K973" s="508"/>
      <c r="L973" s="571">
        <f>I973+J973+K973</f>
        <v>0</v>
      </c>
      <c r="M973" s="270">
        <f t="shared" si="344"/>
      </c>
      <c r="N973" s="271"/>
      <c r="O973" s="509"/>
      <c r="P973" s="510"/>
      <c r="Q973" s="373">
        <f t="shared" si="345"/>
        <v>0</v>
      </c>
      <c r="R973" s="494">
        <f>O973+P973-Q973</f>
        <v>0</v>
      </c>
      <c r="S973" s="271"/>
      <c r="T973" s="509"/>
      <c r="U973" s="510"/>
      <c r="V973" s="501">
        <f>+IF(+(O973+P973)&gt;=L973,+P973,+(+L973-O973))</f>
        <v>0</v>
      </c>
      <c r="W973" s="351">
        <f>T973+U973-V973</f>
        <v>0</v>
      </c>
      <c r="X973" s="510"/>
      <c r="Y973" s="510"/>
      <c r="Z973" s="282"/>
      <c r="AA973" s="349">
        <f t="shared" si="346"/>
        <v>0</v>
      </c>
    </row>
    <row r="974" spans="1:27" ht="18.75" thickBot="1">
      <c r="A974" s="290">
        <v>695</v>
      </c>
      <c r="B974" s="185"/>
      <c r="C974" s="190">
        <v>5309</v>
      </c>
      <c r="D974" s="191" t="s">
        <v>407</v>
      </c>
      <c r="E974" s="539">
        <f>F974+G974+H974</f>
        <v>0</v>
      </c>
      <c r="F974" s="566"/>
      <c r="G974" s="508"/>
      <c r="H974" s="508"/>
      <c r="I974" s="566"/>
      <c r="J974" s="508"/>
      <c r="K974" s="508"/>
      <c r="L974" s="571">
        <f>I974+J974+K974</f>
        <v>0</v>
      </c>
      <c r="M974" s="270">
        <f t="shared" si="344"/>
      </c>
      <c r="N974" s="271"/>
      <c r="O974" s="509"/>
      <c r="P974" s="510"/>
      <c r="Q974" s="373">
        <f t="shared" si="345"/>
        <v>0</v>
      </c>
      <c r="R974" s="494">
        <f>O974+P974-Q974</f>
        <v>0</v>
      </c>
      <c r="S974" s="271"/>
      <c r="T974" s="509"/>
      <c r="U974" s="510"/>
      <c r="V974" s="501">
        <f>+IF(+(O974+P974)&gt;=L974,+P974,+(+L974-O974))</f>
        <v>0</v>
      </c>
      <c r="W974" s="351">
        <f>T974+U974-V974</f>
        <v>0</v>
      </c>
      <c r="X974" s="510"/>
      <c r="Y974" s="510"/>
      <c r="Z974" s="282"/>
      <c r="AA974" s="349">
        <f t="shared" si="346"/>
        <v>0</v>
      </c>
    </row>
    <row r="975" spans="1:27" ht="18.75" thickBot="1">
      <c r="A975" s="289">
        <v>700</v>
      </c>
      <c r="B975" s="184">
        <v>5400</v>
      </c>
      <c r="C975" s="865" t="s">
        <v>498</v>
      </c>
      <c r="D975" s="865"/>
      <c r="E975" s="539">
        <f>F975+G975+H975</f>
        <v>0</v>
      </c>
      <c r="F975" s="564"/>
      <c r="G975" s="502"/>
      <c r="H975" s="502"/>
      <c r="I975" s="564"/>
      <c r="J975" s="502"/>
      <c r="K975" s="502"/>
      <c r="L975" s="571">
        <f>I975+J975+K975</f>
        <v>0</v>
      </c>
      <c r="M975" s="270">
        <f t="shared" si="344"/>
      </c>
      <c r="N975" s="271"/>
      <c r="O975" s="503"/>
      <c r="P975" s="504"/>
      <c r="Q975" s="370">
        <f t="shared" si="345"/>
        <v>0</v>
      </c>
      <c r="R975" s="494">
        <f>O975+P975-Q975</f>
        <v>0</v>
      </c>
      <c r="S975" s="271"/>
      <c r="T975" s="503"/>
      <c r="U975" s="504"/>
      <c r="V975" s="501">
        <f>+IF(+(O975+P975)&gt;=L975,+P975,+(+L975-O975))</f>
        <v>0</v>
      </c>
      <c r="W975" s="351">
        <f>T975+U975-V975</f>
        <v>0</v>
      </c>
      <c r="X975" s="504"/>
      <c r="Y975" s="504"/>
      <c r="Z975" s="282"/>
      <c r="AA975" s="349">
        <f t="shared" si="346"/>
        <v>0</v>
      </c>
    </row>
    <row r="976" spans="1:27" ht="18.75" thickBot="1">
      <c r="A976" s="289">
        <v>710</v>
      </c>
      <c r="B976" s="143">
        <v>5500</v>
      </c>
      <c r="C976" s="860" t="s">
        <v>499</v>
      </c>
      <c r="D976" s="860"/>
      <c r="E976" s="540">
        <f aca="true" t="shared" si="371" ref="E976:L976">SUM(E977:E980)</f>
        <v>0</v>
      </c>
      <c r="F976" s="353">
        <f t="shared" si="371"/>
        <v>0</v>
      </c>
      <c r="G976" s="279">
        <f t="shared" si="371"/>
        <v>0</v>
      </c>
      <c r="H976" s="279">
        <f>SUM(H977:H980)</f>
        <v>0</v>
      </c>
      <c r="I976" s="353">
        <f t="shared" si="371"/>
        <v>0</v>
      </c>
      <c r="J976" s="279">
        <f t="shared" si="371"/>
        <v>0</v>
      </c>
      <c r="K976" s="279">
        <f t="shared" si="371"/>
        <v>0</v>
      </c>
      <c r="L976" s="279">
        <f t="shared" si="371"/>
        <v>0</v>
      </c>
      <c r="M976" s="270">
        <f t="shared" si="344"/>
      </c>
      <c r="N976" s="271"/>
      <c r="O976" s="354">
        <f>SUM(O977:O980)</f>
        <v>0</v>
      </c>
      <c r="P976" s="355">
        <f>SUM(P977:P980)</f>
        <v>0</v>
      </c>
      <c r="Q976" s="496">
        <f>SUM(Q977:Q980)</f>
        <v>0</v>
      </c>
      <c r="R976" s="497">
        <f>SUM(R977:R980)</f>
        <v>0</v>
      </c>
      <c r="S976" s="271"/>
      <c r="T976" s="354">
        <f aca="true" t="shared" si="372" ref="T976:Z976">SUM(T977:T980)</f>
        <v>0</v>
      </c>
      <c r="U976" s="355">
        <f t="shared" si="372"/>
        <v>0</v>
      </c>
      <c r="V976" s="355">
        <f t="shared" si="372"/>
        <v>0</v>
      </c>
      <c r="W976" s="355">
        <f t="shared" si="372"/>
        <v>0</v>
      </c>
      <c r="X976" s="355">
        <f t="shared" si="372"/>
        <v>0</v>
      </c>
      <c r="Y976" s="355">
        <f t="shared" si="372"/>
        <v>0</v>
      </c>
      <c r="Z976" s="497">
        <f t="shared" si="372"/>
        <v>0</v>
      </c>
      <c r="AA976" s="349">
        <f t="shared" si="346"/>
        <v>0</v>
      </c>
    </row>
    <row r="977" spans="1:27" ht="18.75" thickBot="1">
      <c r="A977" s="290">
        <v>715</v>
      </c>
      <c r="B977" s="182"/>
      <c r="C977" s="148">
        <v>5501</v>
      </c>
      <c r="D977" s="172" t="s">
        <v>500</v>
      </c>
      <c r="E977" s="539">
        <f>F977+G977+H977</f>
        <v>0</v>
      </c>
      <c r="F977" s="526"/>
      <c r="G977" s="272"/>
      <c r="H977" s="272"/>
      <c r="I977" s="526"/>
      <c r="J977" s="272"/>
      <c r="K977" s="272"/>
      <c r="L977" s="571">
        <f>I977+J977+K977</f>
        <v>0</v>
      </c>
      <c r="M977" s="270">
        <f t="shared" si="344"/>
      </c>
      <c r="N977" s="271"/>
      <c r="O977" s="493"/>
      <c r="P977" s="281"/>
      <c r="Q977" s="351">
        <f t="shared" si="345"/>
        <v>0</v>
      </c>
      <c r="R977" s="494">
        <f>O977+P977-Q977</f>
        <v>0</v>
      </c>
      <c r="S977" s="271"/>
      <c r="T977" s="493"/>
      <c r="U977" s="281"/>
      <c r="V977" s="501">
        <f>+IF(+(O977+P977)&gt;=L977,+P977,+(+L977-O977))</f>
        <v>0</v>
      </c>
      <c r="W977" s="351">
        <f>T977+U977-V977</f>
        <v>0</v>
      </c>
      <c r="X977" s="281"/>
      <c r="Y977" s="281"/>
      <c r="Z977" s="282"/>
      <c r="AA977" s="349">
        <f t="shared" si="346"/>
        <v>0</v>
      </c>
    </row>
    <row r="978" spans="1:27" ht="18.75" thickBot="1">
      <c r="A978" s="290">
        <v>720</v>
      </c>
      <c r="B978" s="182"/>
      <c r="C978" s="140">
        <v>5502</v>
      </c>
      <c r="D978" s="149" t="s">
        <v>501</v>
      </c>
      <c r="E978" s="539">
        <f>F978+G978+H978</f>
        <v>0</v>
      </c>
      <c r="F978" s="526"/>
      <c r="G978" s="272"/>
      <c r="H978" s="272"/>
      <c r="I978" s="526"/>
      <c r="J978" s="272"/>
      <c r="K978" s="272"/>
      <c r="L978" s="571">
        <f>I978+J978+K978</f>
        <v>0</v>
      </c>
      <c r="M978" s="270">
        <f t="shared" si="344"/>
      </c>
      <c r="N978" s="271"/>
      <c r="O978" s="493"/>
      <c r="P978" s="281"/>
      <c r="Q978" s="351">
        <f t="shared" si="345"/>
        <v>0</v>
      </c>
      <c r="R978" s="494">
        <f>O978+P978-Q978</f>
        <v>0</v>
      </c>
      <c r="S978" s="271"/>
      <c r="T978" s="493"/>
      <c r="U978" s="281"/>
      <c r="V978" s="501">
        <f>+IF(+(O978+P978)&gt;=L978,+P978,+(+L978-O978))</f>
        <v>0</v>
      </c>
      <c r="W978" s="351">
        <f>T978+U978-V978</f>
        <v>0</v>
      </c>
      <c r="X978" s="281"/>
      <c r="Y978" s="281"/>
      <c r="Z978" s="282"/>
      <c r="AA978" s="349">
        <f t="shared" si="346"/>
        <v>0</v>
      </c>
    </row>
    <row r="979" spans="1:27" ht="18.75" thickBot="1">
      <c r="A979" s="290">
        <v>725</v>
      </c>
      <c r="B979" s="182"/>
      <c r="C979" s="140">
        <v>5503</v>
      </c>
      <c r="D979" s="142" t="s">
        <v>502</v>
      </c>
      <c r="E979" s="539">
        <f>F979+G979+H979</f>
        <v>0</v>
      </c>
      <c r="F979" s="526"/>
      <c r="G979" s="272"/>
      <c r="H979" s="272"/>
      <c r="I979" s="526"/>
      <c r="J979" s="272"/>
      <c r="K979" s="272"/>
      <c r="L979" s="571">
        <f>I979+J979+K979</f>
        <v>0</v>
      </c>
      <c r="M979" s="270">
        <f t="shared" si="344"/>
      </c>
      <c r="N979" s="271"/>
      <c r="O979" s="493"/>
      <c r="P979" s="281"/>
      <c r="Q979" s="351">
        <f t="shared" si="345"/>
        <v>0</v>
      </c>
      <c r="R979" s="494">
        <f>O979+P979-Q979</f>
        <v>0</v>
      </c>
      <c r="S979" s="271"/>
      <c r="T979" s="493"/>
      <c r="U979" s="281"/>
      <c r="V979" s="501">
        <f>+IF(+(O979+P979)&gt;=L979,+P979,+(+L979-O979))</f>
        <v>0</v>
      </c>
      <c r="W979" s="351">
        <f>T979+U979-V979</f>
        <v>0</v>
      </c>
      <c r="X979" s="281"/>
      <c r="Y979" s="281"/>
      <c r="Z979" s="282"/>
      <c r="AA979" s="349">
        <f t="shared" si="346"/>
        <v>0</v>
      </c>
    </row>
    <row r="980" spans="1:27" ht="18.75" thickBot="1">
      <c r="A980" s="290">
        <v>730</v>
      </c>
      <c r="B980" s="182"/>
      <c r="C980" s="140">
        <v>5504</v>
      </c>
      <c r="D980" s="149" t="s">
        <v>503</v>
      </c>
      <c r="E980" s="539">
        <f>F980+G980+H980</f>
        <v>0</v>
      </c>
      <c r="F980" s="526"/>
      <c r="G980" s="272"/>
      <c r="H980" s="272"/>
      <c r="I980" s="526"/>
      <c r="J980" s="272"/>
      <c r="K980" s="272"/>
      <c r="L980" s="571">
        <f>I980+J980+K980</f>
        <v>0</v>
      </c>
      <c r="M980" s="270">
        <f t="shared" si="344"/>
      </c>
      <c r="N980" s="271"/>
      <c r="O980" s="493"/>
      <c r="P980" s="281"/>
      <c r="Q980" s="351">
        <f t="shared" si="345"/>
        <v>0</v>
      </c>
      <c r="R980" s="494">
        <f>O980+P980-Q980</f>
        <v>0</v>
      </c>
      <c r="S980" s="271"/>
      <c r="T980" s="493"/>
      <c r="U980" s="281"/>
      <c r="V980" s="501">
        <f>+IF(+(O980+P980)&gt;=L980,+P980,+(+L980-O980))</f>
        <v>0</v>
      </c>
      <c r="W980" s="351">
        <f>T980+U980-V980</f>
        <v>0</v>
      </c>
      <c r="X980" s="281"/>
      <c r="Y980" s="281"/>
      <c r="Z980" s="282"/>
      <c r="AA980" s="349">
        <f t="shared" si="346"/>
        <v>0</v>
      </c>
    </row>
    <row r="981" spans="1:27" ht="18.75" thickBot="1">
      <c r="A981" s="290">
        <v>735</v>
      </c>
      <c r="B981" s="184">
        <v>5700</v>
      </c>
      <c r="C981" s="861" t="s">
        <v>504</v>
      </c>
      <c r="D981" s="862"/>
      <c r="E981" s="847">
        <f aca="true" t="shared" si="373" ref="E981:L981">SUM(E982:E984)</f>
        <v>0</v>
      </c>
      <c r="F981" s="565">
        <f t="shared" si="373"/>
        <v>0</v>
      </c>
      <c r="G981" s="505">
        <f t="shared" si="373"/>
        <v>0</v>
      </c>
      <c r="H981" s="505">
        <f>SUM(H982:H984)</f>
        <v>0</v>
      </c>
      <c r="I981" s="565">
        <f t="shared" si="373"/>
        <v>0</v>
      </c>
      <c r="J981" s="505">
        <f t="shared" si="373"/>
        <v>0</v>
      </c>
      <c r="K981" s="505">
        <f t="shared" si="373"/>
        <v>0</v>
      </c>
      <c r="L981" s="505">
        <f t="shared" si="373"/>
        <v>0</v>
      </c>
      <c r="M981" s="270">
        <f t="shared" si="344"/>
      </c>
      <c r="N981" s="271"/>
      <c r="O981" s="369">
        <f>SUM(O982:O984)</f>
        <v>0</v>
      </c>
      <c r="P981" s="370">
        <f>SUM(P982:P984)</f>
        <v>0</v>
      </c>
      <c r="Q981" s="506">
        <f>SUM(Q982:Q983)</f>
        <v>0</v>
      </c>
      <c r="R981" s="507">
        <f>SUM(R982:R984)</f>
        <v>0</v>
      </c>
      <c r="S981" s="271"/>
      <c r="T981" s="369">
        <f>SUM(T982:T984)</f>
        <v>0</v>
      </c>
      <c r="U981" s="370">
        <f>SUM(U982:U984)</f>
        <v>0</v>
      </c>
      <c r="V981" s="370">
        <f>SUM(V982:V984)</f>
        <v>0</v>
      </c>
      <c r="W981" s="370">
        <f>SUM(W982:W984)</f>
        <v>0</v>
      </c>
      <c r="X981" s="370">
        <f>SUM(X982:X984)</f>
        <v>0</v>
      </c>
      <c r="Y981" s="370">
        <f>SUM(Y982:Y983)</f>
        <v>0</v>
      </c>
      <c r="Z981" s="507">
        <f>SUM(Z982:Z984)</f>
        <v>0</v>
      </c>
      <c r="AA981" s="349">
        <f t="shared" si="346"/>
        <v>0</v>
      </c>
    </row>
    <row r="982" spans="1:27" ht="18.75" thickBot="1">
      <c r="A982" s="290">
        <v>740</v>
      </c>
      <c r="B982" s="185"/>
      <c r="C982" s="186">
        <v>5701</v>
      </c>
      <c r="D982" s="187" t="s">
        <v>505</v>
      </c>
      <c r="E982" s="539">
        <f>F982+G982+H982</f>
        <v>0</v>
      </c>
      <c r="F982" s="566"/>
      <c r="G982" s="508"/>
      <c r="H982" s="508"/>
      <c r="I982" s="566"/>
      <c r="J982" s="508"/>
      <c r="K982" s="508"/>
      <c r="L982" s="571">
        <f>I982+J982+K982</f>
        <v>0</v>
      </c>
      <c r="M982" s="270">
        <f t="shared" si="344"/>
      </c>
      <c r="N982" s="271"/>
      <c r="O982" s="509"/>
      <c r="P982" s="510"/>
      <c r="Q982" s="373">
        <f t="shared" si="345"/>
        <v>0</v>
      </c>
      <c r="R982" s="494">
        <f>O982+P982-Q982</f>
        <v>0</v>
      </c>
      <c r="S982" s="271"/>
      <c r="T982" s="509"/>
      <c r="U982" s="510"/>
      <c r="V982" s="501">
        <f>+IF(+(O982+P982)&gt;=L982,+P982,+(+L982-O982))</f>
        <v>0</v>
      </c>
      <c r="W982" s="351">
        <f>T982+U982-V982</f>
        <v>0</v>
      </c>
      <c r="X982" s="510"/>
      <c r="Y982" s="510"/>
      <c r="Z982" s="282"/>
      <c r="AA982" s="349">
        <f t="shared" si="346"/>
        <v>0</v>
      </c>
    </row>
    <row r="983" spans="1:27" ht="18.75" thickBot="1">
      <c r="A983" s="290">
        <v>745</v>
      </c>
      <c r="B983" s="185"/>
      <c r="C983" s="190">
        <v>5702</v>
      </c>
      <c r="D983" s="191" t="s">
        <v>506</v>
      </c>
      <c r="E983" s="539">
        <f>F983+G983+H983</f>
        <v>0</v>
      </c>
      <c r="F983" s="566"/>
      <c r="G983" s="508"/>
      <c r="H983" s="508"/>
      <c r="I983" s="566"/>
      <c r="J983" s="508"/>
      <c r="K983" s="508"/>
      <c r="L983" s="571">
        <f>I983+J983+K983</f>
        <v>0</v>
      </c>
      <c r="M983" s="270">
        <f t="shared" si="344"/>
      </c>
      <c r="N983" s="271"/>
      <c r="O983" s="509"/>
      <c r="P983" s="510"/>
      <c r="Q983" s="373">
        <f t="shared" si="345"/>
        <v>0</v>
      </c>
      <c r="R983" s="494">
        <f>O983+P983-Q983</f>
        <v>0</v>
      </c>
      <c r="S983" s="271"/>
      <c r="T983" s="509"/>
      <c r="U983" s="510"/>
      <c r="V983" s="501">
        <f>+IF(+(O983+P983)&gt;=L983,+P983,+(+L983-O983))</f>
        <v>0</v>
      </c>
      <c r="W983" s="351">
        <f>T983+U983-V983</f>
        <v>0</v>
      </c>
      <c r="X983" s="510"/>
      <c r="Y983" s="510"/>
      <c r="Z983" s="282"/>
      <c r="AA983" s="349">
        <f t="shared" si="346"/>
        <v>0</v>
      </c>
    </row>
    <row r="984" spans="1:27" ht="18.75" thickBot="1">
      <c r="A984" s="289">
        <v>750</v>
      </c>
      <c r="B984" s="139"/>
      <c r="C984" s="192">
        <v>4071</v>
      </c>
      <c r="D984" s="545" t="s">
        <v>507</v>
      </c>
      <c r="E984" s="539">
        <f>F984+G984+H984</f>
        <v>0</v>
      </c>
      <c r="F984" s="534"/>
      <c r="G984" s="304"/>
      <c r="H984" s="304"/>
      <c r="I984" s="534"/>
      <c r="J984" s="304"/>
      <c r="K984" s="304"/>
      <c r="L984" s="571">
        <f>I984+J984+K984</f>
        <v>0</v>
      </c>
      <c r="M984" s="270">
        <f t="shared" si="344"/>
      </c>
      <c r="N984" s="271"/>
      <c r="O984" s="375"/>
      <c r="P984" s="357"/>
      <c r="Q984" s="357"/>
      <c r="R984" s="511"/>
      <c r="S984" s="271"/>
      <c r="T984" s="352"/>
      <c r="U984" s="357"/>
      <c r="V984" s="357"/>
      <c r="W984" s="357"/>
      <c r="X984" s="357"/>
      <c r="Y984" s="357"/>
      <c r="Z984" s="495"/>
      <c r="AA984" s="349">
        <f t="shared" si="346"/>
        <v>0</v>
      </c>
    </row>
    <row r="985" spans="1:27" ht="36" customHeight="1">
      <c r="A985" s="290">
        <v>755</v>
      </c>
      <c r="B985" s="182"/>
      <c r="C985" s="193"/>
      <c r="D985" s="377"/>
      <c r="E985" s="276"/>
      <c r="F985" s="276"/>
      <c r="G985" s="276"/>
      <c r="H985" s="276"/>
      <c r="I985" s="276"/>
      <c r="J985" s="276"/>
      <c r="K985" s="276"/>
      <c r="L985" s="277"/>
      <c r="M985" s="270">
        <f t="shared" si="344"/>
      </c>
      <c r="N985" s="271"/>
      <c r="O985" s="512"/>
      <c r="P985" s="513"/>
      <c r="Q985" s="364"/>
      <c r="R985" s="365"/>
      <c r="S985" s="271"/>
      <c r="T985" s="512"/>
      <c r="U985" s="513"/>
      <c r="V985" s="364"/>
      <c r="W985" s="364"/>
      <c r="X985" s="513"/>
      <c r="Y985" s="364"/>
      <c r="Z985" s="365"/>
      <c r="AA985" s="365"/>
    </row>
    <row r="986" spans="1:27" ht="18.75" thickBot="1">
      <c r="A986" s="290">
        <v>760</v>
      </c>
      <c r="B986" s="514">
        <v>98</v>
      </c>
      <c r="C986" s="863" t="s">
        <v>508</v>
      </c>
      <c r="D986" s="864"/>
      <c r="E986" s="539">
        <f>F986+G986</f>
        <v>0</v>
      </c>
      <c r="F986" s="528"/>
      <c r="G986" s="285"/>
      <c r="H986" s="285"/>
      <c r="I986" s="528"/>
      <c r="J986" s="285"/>
      <c r="K986" s="285"/>
      <c r="L986" s="571">
        <f>I986+J986+K986</f>
        <v>0</v>
      </c>
      <c r="M986" s="270">
        <f t="shared" si="344"/>
      </c>
      <c r="N986" s="271"/>
      <c r="O986" s="500"/>
      <c r="P986" s="283"/>
      <c r="Q986" s="355">
        <f t="shared" si="345"/>
        <v>0</v>
      </c>
      <c r="R986" s="494">
        <f>O986+P986-Q986</f>
        <v>0</v>
      </c>
      <c r="S986" s="271"/>
      <c r="T986" s="500"/>
      <c r="U986" s="283"/>
      <c r="V986" s="501">
        <f>+IF(+(O986+P986)&gt;=L986,+P986,+(+L986-O986))</f>
        <v>0</v>
      </c>
      <c r="W986" s="351">
        <f>T986+U986-V986</f>
        <v>0</v>
      </c>
      <c r="X986" s="283"/>
      <c r="Y986" s="283"/>
      <c r="Z986" s="282"/>
      <c r="AA986" s="349">
        <f t="shared" si="346"/>
        <v>0</v>
      </c>
    </row>
    <row r="987" spans="1:27" ht="15.75">
      <c r="A987" s="289">
        <v>765</v>
      </c>
      <c r="B987" s="194"/>
      <c r="C987" s="379" t="s">
        <v>509</v>
      </c>
      <c r="D987" s="380"/>
      <c r="E987" s="460"/>
      <c r="F987" s="460"/>
      <c r="G987" s="460"/>
      <c r="H987" s="460"/>
      <c r="I987" s="460"/>
      <c r="J987" s="460"/>
      <c r="K987" s="460"/>
      <c r="L987" s="381"/>
      <c r="M987" s="270">
        <f t="shared" si="344"/>
      </c>
      <c r="N987" s="271"/>
      <c r="O987" s="382"/>
      <c r="P987" s="383"/>
      <c r="Q987" s="383"/>
      <c r="R987" s="384"/>
      <c r="S987" s="271"/>
      <c r="T987" s="382"/>
      <c r="U987" s="383"/>
      <c r="V987" s="383"/>
      <c r="W987" s="383"/>
      <c r="X987" s="383"/>
      <c r="Y987" s="383"/>
      <c r="Z987" s="384"/>
      <c r="AA987" s="384"/>
    </row>
    <row r="988" spans="1:27" ht="15.75">
      <c r="A988" s="289">
        <v>775</v>
      </c>
      <c r="B988" s="194"/>
      <c r="C988" s="385" t="s">
        <v>510</v>
      </c>
      <c r="D988" s="377"/>
      <c r="E988" s="448"/>
      <c r="F988" s="448"/>
      <c r="G988" s="448"/>
      <c r="H988" s="448"/>
      <c r="I988" s="448"/>
      <c r="J988" s="448"/>
      <c r="K988" s="448"/>
      <c r="L988" s="342"/>
      <c r="M988" s="270">
        <f t="shared" si="344"/>
      </c>
      <c r="N988" s="271"/>
      <c r="O988" s="386"/>
      <c r="P988" s="387"/>
      <c r="Q988" s="387"/>
      <c r="R988" s="388"/>
      <c r="S988" s="271"/>
      <c r="T988" s="386"/>
      <c r="U988" s="387"/>
      <c r="V988" s="387"/>
      <c r="W988" s="387"/>
      <c r="X988" s="387"/>
      <c r="Y988" s="387"/>
      <c r="Z988" s="388"/>
      <c r="AA988" s="388"/>
    </row>
    <row r="989" spans="1:27" ht="16.5" thickBot="1">
      <c r="A989" s="290">
        <v>780</v>
      </c>
      <c r="B989" s="195"/>
      <c r="C989" s="389" t="s">
        <v>511</v>
      </c>
      <c r="D989" s="390"/>
      <c r="E989" s="461"/>
      <c r="F989" s="461"/>
      <c r="G989" s="461"/>
      <c r="H989" s="461"/>
      <c r="I989" s="461"/>
      <c r="J989" s="461"/>
      <c r="K989" s="461"/>
      <c r="L989" s="344"/>
      <c r="M989" s="270">
        <f t="shared" si="344"/>
      </c>
      <c r="N989" s="271"/>
      <c r="O989" s="391"/>
      <c r="P989" s="392"/>
      <c r="Q989" s="392"/>
      <c r="R989" s="393"/>
      <c r="S989" s="271"/>
      <c r="T989" s="391"/>
      <c r="U989" s="392"/>
      <c r="V989" s="392"/>
      <c r="W989" s="392"/>
      <c r="X989" s="392"/>
      <c r="Y989" s="392"/>
      <c r="Z989" s="393"/>
      <c r="AA989" s="393"/>
    </row>
    <row r="990" spans="1:27" ht="18.75" thickBot="1">
      <c r="A990" s="290">
        <v>785</v>
      </c>
      <c r="B990" s="196"/>
      <c r="C990" s="165" t="s">
        <v>742</v>
      </c>
      <c r="D990" s="197" t="s">
        <v>512</v>
      </c>
      <c r="E990" s="307">
        <f aca="true" t="shared" si="374" ref="E990:L990">SUM(E878,E881,E887,E893,E894,E912,E916,E922,E925,E926,E927,E928,E929,E936,E943,E944,E945,E946,E953,E957,E958,E959,E960,E963,E964,E972,E975,E976,E981)+E986</f>
        <v>0</v>
      </c>
      <c r="F990" s="307">
        <f t="shared" si="374"/>
        <v>0</v>
      </c>
      <c r="G990" s="307">
        <f t="shared" si="374"/>
        <v>0</v>
      </c>
      <c r="H990" s="307">
        <f>SUM(H878,H881,H887,H893,H894,H912,H916,H922,H925,H926,H927,H928,H929,H936,H943,H944,H945,H946,H953,H957,H958,H959,H960,H963,H964,H972,H975,H976,H981)+H986</f>
        <v>0</v>
      </c>
      <c r="I990" s="307">
        <f t="shared" si="374"/>
        <v>4347</v>
      </c>
      <c r="J990" s="307">
        <f t="shared" si="374"/>
        <v>0</v>
      </c>
      <c r="K990" s="307">
        <f t="shared" si="374"/>
        <v>0</v>
      </c>
      <c r="L990" s="307">
        <f t="shared" si="374"/>
        <v>4347</v>
      </c>
      <c r="M990" s="270">
        <f>(IF($E990&lt;&gt;0,$M$2,IF($L990&lt;&gt;0,$M$2,"")))</f>
        <v>1</v>
      </c>
      <c r="N990" s="515" t="str">
        <f>LEFT(C875,1)</f>
        <v>5</v>
      </c>
      <c r="O990" s="307">
        <f>SUM(O878,O881,O887,O893,O894,O912,O916,O922,O925,O926,O927,O928,O929,O936,O943,O944,O945,O946,O953,O957,O958,O959,O960,O963,O964,O972,O975,O976,O981)+O986</f>
        <v>0</v>
      </c>
      <c r="P990" s="307">
        <f>SUM(P878,P881,P887,P893,P894,P912,P916,P922,P925,P926,P927,P928,P929,P936,P943,P944,P945,P946,P953,P957,P958,P959,P960,P963,P964,P972,P975,P976,P981)+P986</f>
        <v>0</v>
      </c>
      <c r="Q990" s="307">
        <f>SUM(Q878,Q881,Q887,Q893,Q894,Q912,Q916,Q922,Q925,Q926,Q927,Q928,Q929,Q936,Q943,Q944,Q945,Q946,Q953,Q957,Q958,Q959,Q960,Q963,Q964,Q972,Q975,Q976,Q981)+Q986</f>
        <v>4347</v>
      </c>
      <c r="R990" s="307">
        <f>SUM(R878,R881,R887,R893,R894,R912,R916,R922,R925,R926,R927,R928,R929,R936,R943,R944,R945,R946,R953,R957,R958,R959,R960,R963,R964,R972,R975,R976,R981)+R986</f>
        <v>-4347</v>
      </c>
      <c r="S990" s="244"/>
      <c r="T990" s="307">
        <f aca="true" t="shared" si="375" ref="T990:Y990">SUM(T878,T881,T887,T893,T894,T912,T916,T922,T925,T926,T927,T928,T929,T936,T943,T944,T945,T946,T953,T957,T958,T959,T960,T963,T964,T972,T975,T976,T981)+T986</f>
        <v>0</v>
      </c>
      <c r="U990" s="307">
        <f t="shared" si="375"/>
        <v>0</v>
      </c>
      <c r="V990" s="307">
        <f t="shared" si="375"/>
        <v>4347</v>
      </c>
      <c r="W990" s="307">
        <f t="shared" si="375"/>
        <v>-4347</v>
      </c>
      <c r="X990" s="307">
        <f t="shared" si="375"/>
        <v>0</v>
      </c>
      <c r="Y990" s="307">
        <f t="shared" si="375"/>
        <v>0</v>
      </c>
      <c r="Z990" s="307">
        <f>SUM(Z878,Z881,Z887,Z893,Z894,Z912,Z916,Z922,Z925,Z926,Z927,Z928,Z929,Z936,Z943,Z944,Z945,Z946,Z953,Z957,Z958,Z959,Z960,Z963,Z964,Z972,Z975,Z976,Z981)+Z986</f>
        <v>0</v>
      </c>
      <c r="AA990" s="349">
        <f>W990-X990-Y990-Z990</f>
        <v>-4347</v>
      </c>
    </row>
    <row r="991" spans="1:27" ht="15.75">
      <c r="A991" s="290">
        <v>790</v>
      </c>
      <c r="B991" s="811" t="s">
        <v>1200</v>
      </c>
      <c r="C991" s="198"/>
      <c r="L991" s="241"/>
      <c r="M991" s="243">
        <f>(IF($E990&lt;&gt;0,$M$2,IF($L990&lt;&gt;0,$M$2,"")))</f>
        <v>1</v>
      </c>
      <c r="S991" s="467"/>
      <c r="AA991" s="467"/>
    </row>
    <row r="992" spans="1:27" ht="15">
      <c r="A992" s="290">
        <v>795</v>
      </c>
      <c r="B992" s="457"/>
      <c r="C992" s="457"/>
      <c r="D992" s="458"/>
      <c r="E992" s="457"/>
      <c r="F992" s="457"/>
      <c r="G992" s="457"/>
      <c r="H992" s="457"/>
      <c r="I992" s="457"/>
      <c r="J992" s="457"/>
      <c r="K992" s="457"/>
      <c r="L992" s="459"/>
      <c r="M992" s="243">
        <f>(IF($E990&lt;&gt;0,$M$2,IF($L990&lt;&gt;0,$M$2,"")))</f>
        <v>1</v>
      </c>
      <c r="O992" s="457"/>
      <c r="P992" s="457"/>
      <c r="Q992" s="459"/>
      <c r="R992" s="459"/>
      <c r="S992" s="459"/>
      <c r="T992" s="457"/>
      <c r="U992" s="457"/>
      <c r="V992" s="459"/>
      <c r="W992" s="459"/>
      <c r="X992" s="457"/>
      <c r="Y992" s="459"/>
      <c r="Z992" s="459"/>
      <c r="AA992" s="459"/>
    </row>
    <row r="993" spans="1:27" ht="15">
      <c r="A993" s="289">
        <v>805</v>
      </c>
      <c r="E993" s="309"/>
      <c r="F993" s="309"/>
      <c r="G993" s="309"/>
      <c r="H993" s="309"/>
      <c r="I993" s="309"/>
      <c r="J993" s="309"/>
      <c r="K993" s="309"/>
      <c r="L993" s="315"/>
      <c r="M993" s="243">
        <f>(IF($E1123&lt;&gt;0,$M$2,IF($L1123&lt;&gt;0,$M$2,"")))</f>
        <v>1</v>
      </c>
      <c r="O993" s="309"/>
      <c r="P993" s="309"/>
      <c r="Q993" s="315"/>
      <c r="R993" s="315"/>
      <c r="S993" s="315"/>
      <c r="T993" s="309"/>
      <c r="U993" s="309"/>
      <c r="V993" s="315"/>
      <c r="W993" s="315"/>
      <c r="X993" s="309"/>
      <c r="Y993" s="315"/>
      <c r="Z993" s="315"/>
      <c r="AA993" s="467"/>
    </row>
    <row r="994" spans="1:27" ht="15">
      <c r="A994" s="290">
        <v>810</v>
      </c>
      <c r="C994" s="249"/>
      <c r="D994" s="250"/>
      <c r="E994" s="309"/>
      <c r="F994" s="309"/>
      <c r="G994" s="309"/>
      <c r="H994" s="309"/>
      <c r="I994" s="309"/>
      <c r="J994" s="309"/>
      <c r="K994" s="309"/>
      <c r="L994" s="315"/>
      <c r="M994" s="243">
        <f>(IF($E1123&lt;&gt;0,$M$2,IF($L1123&lt;&gt;0,$M$2,"")))</f>
        <v>1</v>
      </c>
      <c r="O994" s="309"/>
      <c r="P994" s="309"/>
      <c r="Q994" s="315"/>
      <c r="R994" s="315"/>
      <c r="S994" s="315"/>
      <c r="T994" s="309"/>
      <c r="U994" s="309"/>
      <c r="V994" s="315"/>
      <c r="W994" s="315"/>
      <c r="X994" s="309"/>
      <c r="Y994" s="315"/>
      <c r="Z994" s="315"/>
      <c r="AA994" s="467"/>
    </row>
    <row r="995" spans="1:27" ht="15">
      <c r="A995" s="290">
        <v>815</v>
      </c>
      <c r="B995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995" s="888"/>
      <c r="D995" s="888"/>
      <c r="E995" s="309"/>
      <c r="F995" s="309"/>
      <c r="G995" s="309"/>
      <c r="H995" s="309"/>
      <c r="I995" s="309"/>
      <c r="J995" s="309"/>
      <c r="K995" s="309"/>
      <c r="L995" s="315"/>
      <c r="M995" s="243">
        <f>(IF($E1123&lt;&gt;0,$M$2,IF($L1123&lt;&gt;0,$M$2,"")))</f>
        <v>1</v>
      </c>
      <c r="O995" s="309"/>
      <c r="P995" s="309"/>
      <c r="Q995" s="315"/>
      <c r="R995" s="315"/>
      <c r="S995" s="315"/>
      <c r="T995" s="309"/>
      <c r="U995" s="309"/>
      <c r="V995" s="315"/>
      <c r="W995" s="315"/>
      <c r="X995" s="309"/>
      <c r="Y995" s="315"/>
      <c r="Z995" s="315"/>
      <c r="AA995" s="467"/>
    </row>
    <row r="996" spans="1:27" ht="15">
      <c r="A996" s="296">
        <v>525</v>
      </c>
      <c r="C996" s="249"/>
      <c r="D996" s="250"/>
      <c r="E996" s="310" t="s">
        <v>227</v>
      </c>
      <c r="F996" s="310" t="s">
        <v>1064</v>
      </c>
      <c r="G996" s="309"/>
      <c r="H996" s="309"/>
      <c r="I996" s="309"/>
      <c r="J996" s="309"/>
      <c r="K996" s="309"/>
      <c r="L996" s="315"/>
      <c r="M996" s="243">
        <f>(IF($E1123&lt;&gt;0,$M$2,IF($L1123&lt;&gt;0,$M$2,"")))</f>
        <v>1</v>
      </c>
      <c r="O996" s="309"/>
      <c r="P996" s="309"/>
      <c r="Q996" s="315"/>
      <c r="R996" s="315"/>
      <c r="S996" s="315"/>
      <c r="T996" s="309"/>
      <c r="U996" s="309"/>
      <c r="V996" s="315"/>
      <c r="W996" s="315"/>
      <c r="X996" s="309"/>
      <c r="Y996" s="315"/>
      <c r="Z996" s="315"/>
      <c r="AA996" s="467"/>
    </row>
    <row r="997" spans="1:27" ht="15.75">
      <c r="A997" s="289">
        <v>820</v>
      </c>
      <c r="B997" s="889">
        <f>$B$9</f>
        <v>0</v>
      </c>
      <c r="C997" s="888"/>
      <c r="D997" s="888"/>
      <c r="E997" s="311">
        <f>$E$9</f>
        <v>42005</v>
      </c>
      <c r="F997" s="312">
        <f>$F$9</f>
        <v>42338</v>
      </c>
      <c r="G997" s="309"/>
      <c r="H997" s="309"/>
      <c r="I997" s="309"/>
      <c r="J997" s="309"/>
      <c r="K997" s="309"/>
      <c r="L997" s="315"/>
      <c r="M997" s="243">
        <f>(IF($E1123&lt;&gt;0,$M$2,IF($L1123&lt;&gt;0,$M$2,"")))</f>
        <v>1</v>
      </c>
      <c r="O997" s="309"/>
      <c r="P997" s="309"/>
      <c r="Q997" s="315"/>
      <c r="R997" s="315"/>
      <c r="S997" s="315"/>
      <c r="T997" s="309"/>
      <c r="U997" s="309"/>
      <c r="V997" s="315"/>
      <c r="W997" s="315"/>
      <c r="X997" s="309"/>
      <c r="Y997" s="315"/>
      <c r="Z997" s="315"/>
      <c r="AA997" s="467"/>
    </row>
    <row r="998" spans="1:27" ht="15">
      <c r="A998" s="290">
        <v>821</v>
      </c>
      <c r="B998" s="253" t="str">
        <f>$B$10</f>
        <v>(наименование на разпоредителя с бюджет)</v>
      </c>
      <c r="E998" s="309"/>
      <c r="F998" s="313"/>
      <c r="G998" s="309"/>
      <c r="H998" s="309"/>
      <c r="I998" s="309"/>
      <c r="J998" s="309"/>
      <c r="K998" s="309"/>
      <c r="L998" s="315"/>
      <c r="M998" s="243">
        <f>(IF($E1123&lt;&gt;0,$M$2,IF($L1123&lt;&gt;0,$M$2,"")))</f>
        <v>1</v>
      </c>
      <c r="O998" s="309"/>
      <c r="P998" s="309"/>
      <c r="Q998" s="315"/>
      <c r="R998" s="315"/>
      <c r="S998" s="315"/>
      <c r="T998" s="309"/>
      <c r="U998" s="309"/>
      <c r="V998" s="315"/>
      <c r="W998" s="315"/>
      <c r="X998" s="309"/>
      <c r="Y998" s="315"/>
      <c r="Z998" s="315"/>
      <c r="AA998" s="467"/>
    </row>
    <row r="999" spans="1:27" ht="15.75" thickBot="1">
      <c r="A999" s="290">
        <v>822</v>
      </c>
      <c r="B999" s="253"/>
      <c r="E999" s="314"/>
      <c r="F999" s="309"/>
      <c r="G999" s="309"/>
      <c r="H999" s="309"/>
      <c r="I999" s="309"/>
      <c r="J999" s="309"/>
      <c r="K999" s="309"/>
      <c r="L999" s="315"/>
      <c r="M999" s="243">
        <f>(IF($E1123&lt;&gt;0,$M$2,IF($L1123&lt;&gt;0,$M$2,"")))</f>
        <v>1</v>
      </c>
      <c r="O999" s="309"/>
      <c r="P999" s="309"/>
      <c r="Q999" s="315"/>
      <c r="R999" s="315"/>
      <c r="S999" s="315"/>
      <c r="T999" s="309"/>
      <c r="U999" s="309"/>
      <c r="V999" s="315"/>
      <c r="W999" s="315"/>
      <c r="X999" s="309"/>
      <c r="Y999" s="315"/>
      <c r="Z999" s="315"/>
      <c r="AA999" s="467"/>
    </row>
    <row r="1000" spans="1:27" ht="17.25" thickBot="1" thickTop="1">
      <c r="A1000" s="290">
        <v>823</v>
      </c>
      <c r="B1000" s="889" t="str">
        <f>$B$12</f>
        <v>Твърдица</v>
      </c>
      <c r="C1000" s="888"/>
      <c r="D1000" s="888"/>
      <c r="E1000" s="309" t="s">
        <v>228</v>
      </c>
      <c r="F1000" s="316" t="str">
        <f>$F$12</f>
        <v>7004</v>
      </c>
      <c r="G1000" s="309"/>
      <c r="H1000" s="309"/>
      <c r="I1000" s="309"/>
      <c r="J1000" s="309"/>
      <c r="K1000" s="309"/>
      <c r="L1000" s="315"/>
      <c r="M1000" s="243">
        <f>(IF($E1123&lt;&gt;0,$M$2,IF($L1123&lt;&gt;0,$M$2,"")))</f>
        <v>1</v>
      </c>
      <c r="O1000" s="309"/>
      <c r="P1000" s="309"/>
      <c r="Q1000" s="315"/>
      <c r="R1000" s="315"/>
      <c r="S1000" s="315"/>
      <c r="T1000" s="309"/>
      <c r="U1000" s="309"/>
      <c r="V1000" s="315"/>
      <c r="W1000" s="315"/>
      <c r="X1000" s="309"/>
      <c r="Y1000" s="315"/>
      <c r="Z1000" s="315"/>
      <c r="AA1000" s="467"/>
    </row>
    <row r="1001" spans="1:27" ht="16.5" thickBot="1" thickTop="1">
      <c r="A1001" s="290">
        <v>825</v>
      </c>
      <c r="B1001" s="253" t="str">
        <f>$B$13</f>
        <v>(наименование на първостепенния разпоредител с бюджет)</v>
      </c>
      <c r="E1001" s="314" t="s">
        <v>229</v>
      </c>
      <c r="F1001" s="309"/>
      <c r="G1001" s="309"/>
      <c r="H1001" s="309"/>
      <c r="I1001" s="309"/>
      <c r="J1001" s="309"/>
      <c r="K1001" s="309"/>
      <c r="L1001" s="315"/>
      <c r="M1001" s="243">
        <f>(IF($E1123&lt;&gt;0,$M$2,IF($L1123&lt;&gt;0,$M$2,"")))</f>
        <v>1</v>
      </c>
      <c r="O1001" s="309"/>
      <c r="P1001" s="309"/>
      <c r="Q1001" s="315"/>
      <c r="R1001" s="315"/>
      <c r="S1001" s="315"/>
      <c r="T1001" s="309"/>
      <c r="U1001" s="309"/>
      <c r="V1001" s="315"/>
      <c r="W1001" s="315"/>
      <c r="X1001" s="309"/>
      <c r="Y1001" s="315"/>
      <c r="Z1001" s="315"/>
      <c r="AA1001" s="467"/>
    </row>
    <row r="1002" spans="1:27" ht="19.5" thickBot="1" thickTop="1">
      <c r="A1002" s="290"/>
      <c r="B1002" s="253"/>
      <c r="D1002" s="517" t="str">
        <f>$D$17</f>
        <v>Код на сметка :</v>
      </c>
      <c r="E1002" s="316">
        <f>$E$17</f>
        <v>98</v>
      </c>
      <c r="F1002" s="308"/>
      <c r="G1002" s="308"/>
      <c r="H1002" s="308"/>
      <c r="I1002" s="308"/>
      <c r="J1002" s="308"/>
      <c r="K1002" s="308"/>
      <c r="L1002" s="448"/>
      <c r="M1002" s="243">
        <f>(IF($E1123&lt;&gt;0,$M$2,IF($L1123&lt;&gt;0,$M$2,"")))</f>
        <v>1</v>
      </c>
      <c r="O1002" s="309"/>
      <c r="P1002" s="309"/>
      <c r="Q1002" s="315"/>
      <c r="R1002" s="315"/>
      <c r="S1002" s="315"/>
      <c r="T1002" s="309"/>
      <c r="U1002" s="309"/>
      <c r="V1002" s="315"/>
      <c r="W1002" s="315"/>
      <c r="X1002" s="309"/>
      <c r="Y1002" s="315"/>
      <c r="Z1002" s="315"/>
      <c r="AA1002" s="467"/>
    </row>
    <row r="1003" spans="1:27" ht="17.25" thickBot="1" thickTop="1">
      <c r="A1003" s="290"/>
      <c r="C1003" s="249"/>
      <c r="D1003" s="250"/>
      <c r="E1003" s="309"/>
      <c r="F1003" s="314"/>
      <c r="G1003" s="314"/>
      <c r="H1003" s="314"/>
      <c r="I1003" s="314"/>
      <c r="J1003" s="314"/>
      <c r="K1003" s="314"/>
      <c r="L1003" s="318" t="s">
        <v>230</v>
      </c>
      <c r="M1003" s="243">
        <f>(IF($E1123&lt;&gt;0,$M$2,IF($L1123&lt;&gt;0,$M$2,"")))</f>
        <v>1</v>
      </c>
      <c r="O1003" s="317" t="s">
        <v>1270</v>
      </c>
      <c r="P1003" s="309"/>
      <c r="Q1003" s="315"/>
      <c r="R1003" s="318" t="s">
        <v>230</v>
      </c>
      <c r="S1003" s="315"/>
      <c r="T1003" s="317" t="s">
        <v>1271</v>
      </c>
      <c r="U1003" s="309"/>
      <c r="V1003" s="315"/>
      <c r="W1003" s="318" t="s">
        <v>230</v>
      </c>
      <c r="X1003" s="309"/>
      <c r="Y1003" s="315"/>
      <c r="Z1003" s="318" t="s">
        <v>230</v>
      </c>
      <c r="AA1003" s="467"/>
    </row>
    <row r="1004" spans="1:27" ht="18.75" thickBot="1">
      <c r="A1004" s="290"/>
      <c r="B1004" s="745"/>
      <c r="C1004" s="462"/>
      <c r="D1004" s="736" t="s">
        <v>551</v>
      </c>
      <c r="E1004" s="890" t="s">
        <v>126</v>
      </c>
      <c r="F1004" s="891"/>
      <c r="G1004" s="891"/>
      <c r="H1004" s="892"/>
      <c r="I1004" s="882" t="s">
        <v>127</v>
      </c>
      <c r="J1004" s="883"/>
      <c r="K1004" s="883"/>
      <c r="L1004" s="884"/>
      <c r="M1004" s="243">
        <f>(IF($E1123&lt;&gt;0,$M$2,IF($L1123&lt;&gt;0,$M$2,"")))</f>
        <v>1</v>
      </c>
      <c r="O1004" s="885" t="s">
        <v>138</v>
      </c>
      <c r="P1004" s="885" t="s">
        <v>139</v>
      </c>
      <c r="Q1004" s="881" t="s">
        <v>140</v>
      </c>
      <c r="R1004" s="855" t="s">
        <v>1272</v>
      </c>
      <c r="S1004" s="244"/>
      <c r="T1004" s="881" t="s">
        <v>141</v>
      </c>
      <c r="U1004" s="881" t="s">
        <v>142</v>
      </c>
      <c r="V1004" s="881" t="s">
        <v>143</v>
      </c>
      <c r="W1004" s="855" t="s">
        <v>1273</v>
      </c>
      <c r="X1004" s="475" t="s">
        <v>1274</v>
      </c>
      <c r="Y1004" s="476"/>
      <c r="Z1004" s="477"/>
      <c r="AA1004" s="326"/>
    </row>
    <row r="1005" spans="1:27" ht="55.5" customHeight="1" thickBot="1">
      <c r="A1005" s="290"/>
      <c r="B1005" s="204" t="s">
        <v>1119</v>
      </c>
      <c r="C1005" s="205" t="s">
        <v>232</v>
      </c>
      <c r="D1005" s="746" t="s">
        <v>552</v>
      </c>
      <c r="E1005" s="839" t="s">
        <v>128</v>
      </c>
      <c r="F1005" s="840" t="s">
        <v>974</v>
      </c>
      <c r="G1005" s="840" t="s">
        <v>975</v>
      </c>
      <c r="H1005" s="840" t="s">
        <v>973</v>
      </c>
      <c r="I1005" s="838" t="s">
        <v>974</v>
      </c>
      <c r="J1005" s="838" t="s">
        <v>975</v>
      </c>
      <c r="K1005" s="838" t="s">
        <v>973</v>
      </c>
      <c r="L1005" s="846" t="s">
        <v>545</v>
      </c>
      <c r="M1005" s="243">
        <f>(IF($E1123&lt;&gt;0,$M$2,IF($L1123&lt;&gt;0,$M$2,"")))</f>
        <v>1</v>
      </c>
      <c r="O1005" s="886"/>
      <c r="P1005" s="880"/>
      <c r="Q1005" s="886"/>
      <c r="R1005" s="880"/>
      <c r="S1005" s="244"/>
      <c r="T1005" s="876"/>
      <c r="U1005" s="876"/>
      <c r="V1005" s="876"/>
      <c r="W1005" s="876"/>
      <c r="X1005" s="478">
        <v>2015</v>
      </c>
      <c r="Y1005" s="478">
        <v>2016</v>
      </c>
      <c r="Z1005" s="478" t="s">
        <v>137</v>
      </c>
      <c r="AA1005" s="479" t="s">
        <v>1275</v>
      </c>
    </row>
    <row r="1006" spans="1:27" ht="69" customHeight="1" thickBot="1">
      <c r="A1006" s="290"/>
      <c r="B1006" s="737"/>
      <c r="C1006" s="462"/>
      <c r="D1006" s="330" t="s">
        <v>745</v>
      </c>
      <c r="E1006" s="580" t="s">
        <v>1276</v>
      </c>
      <c r="F1006" s="331" t="s">
        <v>1277</v>
      </c>
      <c r="G1006" s="331" t="s">
        <v>559</v>
      </c>
      <c r="H1006" s="331" t="s">
        <v>560</v>
      </c>
      <c r="I1006" s="331" t="s">
        <v>518</v>
      </c>
      <c r="J1006" s="331" t="s">
        <v>129</v>
      </c>
      <c r="K1006" s="331" t="s">
        <v>130</v>
      </c>
      <c r="L1006" s="580" t="s">
        <v>144</v>
      </c>
      <c r="M1006" s="243">
        <f>(IF($E1123&lt;&gt;0,$M$2,IF($L1123&lt;&gt;0,$M$2,"")))</f>
        <v>1</v>
      </c>
      <c r="O1006" s="332" t="s">
        <v>1278</v>
      </c>
      <c r="P1006" s="332" t="s">
        <v>1279</v>
      </c>
      <c r="Q1006" s="333" t="s">
        <v>1280</v>
      </c>
      <c r="R1006" s="333" t="s">
        <v>1281</v>
      </c>
      <c r="S1006" s="244"/>
      <c r="T1006" s="735" t="s">
        <v>1282</v>
      </c>
      <c r="U1006" s="735" t="s">
        <v>1283</v>
      </c>
      <c r="V1006" s="735" t="s">
        <v>1284</v>
      </c>
      <c r="W1006" s="735" t="s">
        <v>1285</v>
      </c>
      <c r="X1006" s="735" t="s">
        <v>515</v>
      </c>
      <c r="Y1006" s="735" t="s">
        <v>516</v>
      </c>
      <c r="Z1006" s="735" t="s">
        <v>517</v>
      </c>
      <c r="AA1006" s="480" t="s">
        <v>518</v>
      </c>
    </row>
    <row r="1007" spans="1:27" ht="108.75" thickBot="1">
      <c r="A1007" s="290"/>
      <c r="B1007" s="261"/>
      <c r="C1007" s="836" t="str">
        <f>VLOOKUP(D1007,OP_LIST2,2,FALSE)</f>
        <v>98301</v>
      </c>
      <c r="D1007" s="837" t="s">
        <v>436</v>
      </c>
      <c r="E1007" s="338"/>
      <c r="F1007" s="430"/>
      <c r="G1007" s="430"/>
      <c r="H1007" s="430"/>
      <c r="I1007" s="430"/>
      <c r="J1007" s="430"/>
      <c r="K1007" s="430"/>
      <c r="L1007" s="338"/>
      <c r="M1007" s="243">
        <f>(IF($E1123&lt;&gt;0,$M$2,IF($L1123&lt;&gt;0,$M$2,"")))</f>
        <v>1</v>
      </c>
      <c r="O1007" s="481" t="s">
        <v>519</v>
      </c>
      <c r="P1007" s="481" t="s">
        <v>519</v>
      </c>
      <c r="Q1007" s="481" t="s">
        <v>520</v>
      </c>
      <c r="R1007" s="481" t="s">
        <v>521</v>
      </c>
      <c r="S1007" s="244"/>
      <c r="T1007" s="481" t="s">
        <v>519</v>
      </c>
      <c r="U1007" s="481" t="s">
        <v>519</v>
      </c>
      <c r="V1007" s="481" t="s">
        <v>553</v>
      </c>
      <c r="W1007" s="481" t="s">
        <v>523</v>
      </c>
      <c r="X1007" s="481" t="s">
        <v>519</v>
      </c>
      <c r="Y1007" s="481" t="s">
        <v>519</v>
      </c>
      <c r="Z1007" s="481" t="s">
        <v>519</v>
      </c>
      <c r="AA1007" s="341" t="s">
        <v>524</v>
      </c>
    </row>
    <row r="1008" spans="1:27" ht="18.75" thickBot="1">
      <c r="A1008" s="290"/>
      <c r="B1008" s="745"/>
      <c r="C1008" s="747">
        <f>VLOOKUP(D1009,EBK_DEIN2,2,FALSE)</f>
        <v>5562</v>
      </c>
      <c r="D1008" s="736" t="s">
        <v>951</v>
      </c>
      <c r="E1008" s="338"/>
      <c r="F1008" s="430"/>
      <c r="G1008" s="430"/>
      <c r="H1008" s="430"/>
      <c r="I1008" s="430"/>
      <c r="J1008" s="430"/>
      <c r="K1008" s="430"/>
      <c r="L1008" s="338"/>
      <c r="M1008" s="243">
        <f>(IF($E1123&lt;&gt;0,$M$2,IF($L1123&lt;&gt;0,$M$2,"")))</f>
        <v>1</v>
      </c>
      <c r="O1008" s="482"/>
      <c r="P1008" s="482"/>
      <c r="Q1008" s="388"/>
      <c r="R1008" s="483"/>
      <c r="S1008" s="244"/>
      <c r="T1008" s="482"/>
      <c r="U1008" s="482"/>
      <c r="V1008" s="388"/>
      <c r="W1008" s="483"/>
      <c r="X1008" s="482"/>
      <c r="Y1008" s="388"/>
      <c r="Z1008" s="483"/>
      <c r="AA1008" s="484"/>
    </row>
    <row r="1009" spans="1:27" ht="18">
      <c r="A1009" s="290"/>
      <c r="B1009" s="485"/>
      <c r="C1009" s="264"/>
      <c r="D1009" s="626" t="s">
        <v>362</v>
      </c>
      <c r="E1009" s="338"/>
      <c r="F1009" s="430"/>
      <c r="G1009" s="430"/>
      <c r="H1009" s="430"/>
      <c r="I1009" s="430"/>
      <c r="J1009" s="430"/>
      <c r="K1009" s="430"/>
      <c r="L1009" s="338"/>
      <c r="M1009" s="243">
        <f>(IF($E1123&lt;&gt;0,$M$2,IF($L1123&lt;&gt;0,$M$2,"")))</f>
        <v>1</v>
      </c>
      <c r="O1009" s="482"/>
      <c r="P1009" s="482"/>
      <c r="Q1009" s="388"/>
      <c r="R1009" s="486">
        <f>SUMIF(R1012:R1013,"&lt;0")+SUMIF(R1015:R1019,"&lt;0")+SUMIF(R1021:R1026,"&lt;0")+SUMIF(R1028:R1044,"&lt;0")+SUMIF(R1050:R1054,"&lt;0")+SUMIF(R1056:R1061,"&lt;0")+SUMIF(R1063:R1068,"&lt;0")+SUMIF(R1076:R1077,"&lt;0")+SUMIF(R1080:R1085,"&lt;0")+SUMIF(R1087:R1092,"&lt;0")+SUMIF(R1096,"&lt;0")+SUMIF(R1098:R1104,"&lt;0")+SUMIF(R1106:R1108,"&lt;0")+SUMIF(R1110:R1113,"&lt;0")+SUMIF(R1115:R1116,"&lt;0")+SUMIF(R1119,"&lt;0")</f>
        <v>-8553</v>
      </c>
      <c r="S1009" s="244"/>
      <c r="T1009" s="482"/>
      <c r="U1009" s="482"/>
      <c r="V1009" s="388"/>
      <c r="W1009" s="486">
        <f>SUMIF(W1012:W1013,"&lt;0")+SUMIF(W1015:W1019,"&lt;0")+SUMIF(W1021:W1026,"&lt;0")+SUMIF(W1028:W1044,"&lt;0")+SUMIF(W1050:W1054,"&lt;0")+SUMIF(W1056:W1061,"&lt;0")+SUMIF(W1063:W1068,"&lt;0")+SUMIF(W1076:W1077,"&lt;0")+SUMIF(W1080:W1085,"&lt;0")+SUMIF(W1087:W1092,"&lt;0")+SUMIF(W1096,"&lt;0")+SUMIF(W1098:W1104,"&lt;0")+SUMIF(W1106:W1108,"&lt;0")+SUMIF(W1110:W1113,"&lt;0")+SUMIF(W1115:W1116,"&lt;0")+SUMIF(W1119,"&lt;0")</f>
        <v>0</v>
      </c>
      <c r="X1009" s="482"/>
      <c r="Y1009" s="388"/>
      <c r="Z1009" s="483"/>
      <c r="AA1009" s="343"/>
    </row>
    <row r="1010" spans="1:27" ht="18.75" thickBot="1">
      <c r="A1010" s="290"/>
      <c r="B1010" s="401"/>
      <c r="C1010" s="264"/>
      <c r="D1010" s="327" t="s">
        <v>554</v>
      </c>
      <c r="E1010" s="338"/>
      <c r="F1010" s="430"/>
      <c r="G1010" s="430"/>
      <c r="H1010" s="430"/>
      <c r="I1010" s="430"/>
      <c r="J1010" s="430"/>
      <c r="K1010" s="430"/>
      <c r="L1010" s="338"/>
      <c r="M1010" s="243">
        <f>(IF($E1123&lt;&gt;0,$M$2,IF($L1123&lt;&gt;0,$M$2,"")))</f>
        <v>1</v>
      </c>
      <c r="O1010" s="482"/>
      <c r="P1010" s="482"/>
      <c r="Q1010" s="388"/>
      <c r="R1010" s="483"/>
      <c r="S1010" s="244"/>
      <c r="T1010" s="482"/>
      <c r="U1010" s="482"/>
      <c r="V1010" s="388"/>
      <c r="W1010" s="483"/>
      <c r="X1010" s="482"/>
      <c r="Y1010" s="388"/>
      <c r="Z1010" s="483"/>
      <c r="AA1010" s="345"/>
    </row>
    <row r="1011" spans="1:27" ht="18.75" thickBot="1">
      <c r="A1011" s="290"/>
      <c r="B1011" s="167">
        <v>100</v>
      </c>
      <c r="C1011" s="877" t="s">
        <v>747</v>
      </c>
      <c r="D1011" s="878"/>
      <c r="E1011" s="844">
        <f aca="true" t="shared" si="376" ref="E1011:L1011">SUM(E1012:E1013)</f>
        <v>0</v>
      </c>
      <c r="F1011" s="563">
        <f t="shared" si="376"/>
        <v>0</v>
      </c>
      <c r="G1011" s="487">
        <f t="shared" si="376"/>
        <v>0</v>
      </c>
      <c r="H1011" s="487">
        <f>SUM(H1012:H1013)</f>
        <v>0</v>
      </c>
      <c r="I1011" s="563">
        <f t="shared" si="376"/>
        <v>0</v>
      </c>
      <c r="J1011" s="487">
        <f t="shared" si="376"/>
        <v>0</v>
      </c>
      <c r="K1011" s="487">
        <f t="shared" si="376"/>
        <v>0</v>
      </c>
      <c r="L1011" s="487">
        <f t="shared" si="376"/>
        <v>0</v>
      </c>
      <c r="M1011" s="270">
        <f>(IF($E1011&lt;&gt;0,$M$2,IF($L1011&lt;&gt;0,$M$2,"")))</f>
      </c>
      <c r="N1011" s="271"/>
      <c r="O1011" s="346">
        <f>SUM(O1012:O1013)</f>
        <v>0</v>
      </c>
      <c r="P1011" s="347">
        <f>SUM(P1012:P1013)</f>
        <v>0</v>
      </c>
      <c r="Q1011" s="488">
        <f>SUM(Q1012:Q1013)</f>
        <v>0</v>
      </c>
      <c r="R1011" s="489">
        <f>SUM(R1012:R1013)</f>
        <v>0</v>
      </c>
      <c r="S1011" s="271"/>
      <c r="T1011" s="348"/>
      <c r="U1011" s="490"/>
      <c r="V1011" s="491"/>
      <c r="W1011" s="490"/>
      <c r="X1011" s="490"/>
      <c r="Y1011" s="490"/>
      <c r="Z1011" s="492"/>
      <c r="AA1011" s="349">
        <f>W1011-X1011-Y1011-Z1011</f>
        <v>0</v>
      </c>
    </row>
    <row r="1012" spans="1:27" ht="18.75" thickBot="1">
      <c r="A1012" s="290"/>
      <c r="B1012" s="144"/>
      <c r="C1012" s="148">
        <v>101</v>
      </c>
      <c r="D1012" s="141" t="s">
        <v>748</v>
      </c>
      <c r="E1012" s="539">
        <f>F1012+G1012+H1012</f>
        <v>0</v>
      </c>
      <c r="F1012" s="526"/>
      <c r="G1012" s="272"/>
      <c r="H1012" s="272"/>
      <c r="I1012" s="526"/>
      <c r="J1012" s="272"/>
      <c r="K1012" s="272"/>
      <c r="L1012" s="571">
        <f>I1012+J1012+K1012</f>
        <v>0</v>
      </c>
      <c r="M1012" s="270">
        <f aca="true" t="shared" si="377" ref="M1012:M1075">(IF($E1012&lt;&gt;0,$M$2,IF($L1012&lt;&gt;0,$M$2,"")))</f>
      </c>
      <c r="N1012" s="271"/>
      <c r="O1012" s="493"/>
      <c r="P1012" s="281"/>
      <c r="Q1012" s="351">
        <f>L1012</f>
        <v>0</v>
      </c>
      <c r="R1012" s="494">
        <f>O1012+P1012-Q1012</f>
        <v>0</v>
      </c>
      <c r="S1012" s="271"/>
      <c r="T1012" s="352"/>
      <c r="U1012" s="357"/>
      <c r="V1012" s="357"/>
      <c r="W1012" s="357"/>
      <c r="X1012" s="357"/>
      <c r="Y1012" s="357"/>
      <c r="Z1012" s="495"/>
      <c r="AA1012" s="349">
        <f aca="true" t="shared" si="378" ref="AA1012:AA1075">W1012-X1012-Y1012-Z1012</f>
        <v>0</v>
      </c>
    </row>
    <row r="1013" spans="1:27" ht="36" customHeight="1" thickBot="1">
      <c r="A1013" s="249"/>
      <c r="B1013" s="144"/>
      <c r="C1013" s="140">
        <v>102</v>
      </c>
      <c r="D1013" s="142" t="s">
        <v>749</v>
      </c>
      <c r="E1013" s="539">
        <f>F1013+G1013+H1013</f>
        <v>0</v>
      </c>
      <c r="F1013" s="526"/>
      <c r="G1013" s="272"/>
      <c r="H1013" s="272"/>
      <c r="I1013" s="526"/>
      <c r="J1013" s="272"/>
      <c r="K1013" s="272"/>
      <c r="L1013" s="571">
        <f>I1013+J1013+K1013</f>
        <v>0</v>
      </c>
      <c r="M1013" s="270">
        <f t="shared" si="377"/>
      </c>
      <c r="N1013" s="271"/>
      <c r="O1013" s="493"/>
      <c r="P1013" s="281"/>
      <c r="Q1013" s="351">
        <f>L1013</f>
        <v>0</v>
      </c>
      <c r="R1013" s="494">
        <f aca="true" t="shared" si="379" ref="R1013:R1054">O1013+P1013-Q1013</f>
        <v>0</v>
      </c>
      <c r="S1013" s="271"/>
      <c r="T1013" s="352"/>
      <c r="U1013" s="357"/>
      <c r="V1013" s="357"/>
      <c r="W1013" s="357"/>
      <c r="X1013" s="357"/>
      <c r="Y1013" s="357"/>
      <c r="Z1013" s="495"/>
      <c r="AA1013" s="349">
        <f t="shared" si="378"/>
        <v>0</v>
      </c>
    </row>
    <row r="1014" spans="1:27" ht="18.75" thickBot="1">
      <c r="A1014" s="249"/>
      <c r="B1014" s="143">
        <v>200</v>
      </c>
      <c r="C1014" s="879" t="s">
        <v>750</v>
      </c>
      <c r="D1014" s="879"/>
      <c r="E1014" s="540">
        <f aca="true" t="shared" si="380" ref="E1014:L1014">SUM(E1015:E1019)</f>
        <v>0</v>
      </c>
      <c r="F1014" s="353">
        <f t="shared" si="380"/>
        <v>0</v>
      </c>
      <c r="G1014" s="279">
        <f t="shared" si="380"/>
        <v>0</v>
      </c>
      <c r="H1014" s="279">
        <f>SUM(H1015:H1019)</f>
        <v>0</v>
      </c>
      <c r="I1014" s="353">
        <f t="shared" si="380"/>
        <v>7322</v>
      </c>
      <c r="J1014" s="279">
        <f t="shared" si="380"/>
        <v>0</v>
      </c>
      <c r="K1014" s="279">
        <f t="shared" si="380"/>
        <v>0</v>
      </c>
      <c r="L1014" s="279">
        <f t="shared" si="380"/>
        <v>7322</v>
      </c>
      <c r="M1014" s="270">
        <f t="shared" si="377"/>
        <v>1</v>
      </c>
      <c r="N1014" s="271"/>
      <c r="O1014" s="354">
        <f>SUM(O1015:O1019)</f>
        <v>0</v>
      </c>
      <c r="P1014" s="355">
        <f>SUM(P1015:P1019)</f>
        <v>0</v>
      </c>
      <c r="Q1014" s="496">
        <f>SUM(Q1015:Q1019)</f>
        <v>7322</v>
      </c>
      <c r="R1014" s="497">
        <f>SUM(R1015:R1019)</f>
        <v>-7322</v>
      </c>
      <c r="S1014" s="271"/>
      <c r="T1014" s="356"/>
      <c r="U1014" s="367"/>
      <c r="V1014" s="367"/>
      <c r="W1014" s="367"/>
      <c r="X1014" s="367"/>
      <c r="Y1014" s="367"/>
      <c r="Z1014" s="498"/>
      <c r="AA1014" s="349">
        <f t="shared" si="378"/>
        <v>0</v>
      </c>
    </row>
    <row r="1015" spans="1:27" ht="18.75" thickBot="1">
      <c r="A1015" s="249"/>
      <c r="B1015" s="147"/>
      <c r="C1015" s="148">
        <v>201</v>
      </c>
      <c r="D1015" s="141" t="s">
        <v>751</v>
      </c>
      <c r="E1015" s="539">
        <f>F1015+G1015+H1015</f>
        <v>0</v>
      </c>
      <c r="F1015" s="526">
        <v>0</v>
      </c>
      <c r="G1015" s="272">
        <v>0</v>
      </c>
      <c r="H1015" s="272">
        <v>0</v>
      </c>
      <c r="I1015" s="526">
        <v>6162</v>
      </c>
      <c r="J1015" s="272">
        <v>0</v>
      </c>
      <c r="K1015" s="272">
        <v>0</v>
      </c>
      <c r="L1015" s="571">
        <f>I1015+J1015+K1015</f>
        <v>6162</v>
      </c>
      <c r="M1015" s="270">
        <f t="shared" si="377"/>
        <v>1</v>
      </c>
      <c r="N1015" s="271"/>
      <c r="O1015" s="493"/>
      <c r="P1015" s="281"/>
      <c r="Q1015" s="351">
        <f>L1015</f>
        <v>6162</v>
      </c>
      <c r="R1015" s="494">
        <f t="shared" si="379"/>
        <v>-6162</v>
      </c>
      <c r="S1015" s="271"/>
      <c r="T1015" s="352"/>
      <c r="U1015" s="357"/>
      <c r="V1015" s="357"/>
      <c r="W1015" s="357"/>
      <c r="X1015" s="357"/>
      <c r="Y1015" s="357"/>
      <c r="Z1015" s="495"/>
      <c r="AA1015" s="349">
        <f t="shared" si="378"/>
        <v>0</v>
      </c>
    </row>
    <row r="1016" spans="1:27" ht="18.75" thickBot="1">
      <c r="A1016" s="249"/>
      <c r="B1016" s="139"/>
      <c r="C1016" s="140">
        <v>202</v>
      </c>
      <c r="D1016" s="149" t="s">
        <v>752</v>
      </c>
      <c r="E1016" s="539">
        <f>F1016+G1016+H1016</f>
        <v>0</v>
      </c>
      <c r="F1016" s="526">
        <v>0</v>
      </c>
      <c r="G1016" s="272">
        <v>0</v>
      </c>
      <c r="H1016" s="272">
        <v>0</v>
      </c>
      <c r="I1016" s="526">
        <v>1160</v>
      </c>
      <c r="J1016" s="272">
        <v>0</v>
      </c>
      <c r="K1016" s="272">
        <v>0</v>
      </c>
      <c r="L1016" s="571">
        <f>I1016+J1016+K1016</f>
        <v>1160</v>
      </c>
      <c r="M1016" s="270">
        <f t="shared" si="377"/>
        <v>1</v>
      </c>
      <c r="N1016" s="271"/>
      <c r="O1016" s="493"/>
      <c r="P1016" s="281"/>
      <c r="Q1016" s="351">
        <f>L1016</f>
        <v>1160</v>
      </c>
      <c r="R1016" s="494">
        <f t="shared" si="379"/>
        <v>-1160</v>
      </c>
      <c r="S1016" s="271"/>
      <c r="T1016" s="352"/>
      <c r="U1016" s="357"/>
      <c r="V1016" s="357"/>
      <c r="W1016" s="357"/>
      <c r="X1016" s="357"/>
      <c r="Y1016" s="357"/>
      <c r="Z1016" s="495"/>
      <c r="AA1016" s="349">
        <f t="shared" si="378"/>
        <v>0</v>
      </c>
    </row>
    <row r="1017" spans="1:27" ht="32.25" thickBot="1">
      <c r="A1017" s="249"/>
      <c r="B1017" s="157"/>
      <c r="C1017" s="140">
        <v>205</v>
      </c>
      <c r="D1017" s="149" t="s">
        <v>378</v>
      </c>
      <c r="E1017" s="539">
        <f>F1017+G1017+H1017</f>
        <v>0</v>
      </c>
      <c r="F1017" s="526"/>
      <c r="G1017" s="272"/>
      <c r="H1017" s="272"/>
      <c r="I1017" s="526"/>
      <c r="J1017" s="272"/>
      <c r="K1017" s="272"/>
      <c r="L1017" s="571">
        <f>I1017+J1017+K1017</f>
        <v>0</v>
      </c>
      <c r="M1017" s="270">
        <f t="shared" si="377"/>
      </c>
      <c r="N1017" s="271"/>
      <c r="O1017" s="493"/>
      <c r="P1017" s="281"/>
      <c r="Q1017" s="351">
        <f>L1017</f>
        <v>0</v>
      </c>
      <c r="R1017" s="494">
        <f t="shared" si="379"/>
        <v>0</v>
      </c>
      <c r="S1017" s="271"/>
      <c r="T1017" s="352"/>
      <c r="U1017" s="357"/>
      <c r="V1017" s="357"/>
      <c r="W1017" s="357"/>
      <c r="X1017" s="357"/>
      <c r="Y1017" s="357"/>
      <c r="Z1017" s="495"/>
      <c r="AA1017" s="349">
        <f t="shared" si="378"/>
        <v>0</v>
      </c>
    </row>
    <row r="1018" spans="1:27" ht="18.75" thickBot="1">
      <c r="A1018" s="249"/>
      <c r="B1018" s="157"/>
      <c r="C1018" s="140">
        <v>208</v>
      </c>
      <c r="D1018" s="168" t="s">
        <v>379</v>
      </c>
      <c r="E1018" s="539">
        <f>F1018+G1018+H1018</f>
        <v>0</v>
      </c>
      <c r="F1018" s="526"/>
      <c r="G1018" s="272"/>
      <c r="H1018" s="272"/>
      <c r="I1018" s="526"/>
      <c r="J1018" s="272"/>
      <c r="K1018" s="272"/>
      <c r="L1018" s="571">
        <f>I1018+J1018+K1018</f>
        <v>0</v>
      </c>
      <c r="M1018" s="270">
        <f t="shared" si="377"/>
      </c>
      <c r="N1018" s="271"/>
      <c r="O1018" s="493"/>
      <c r="P1018" s="281"/>
      <c r="Q1018" s="351">
        <f>L1018</f>
        <v>0</v>
      </c>
      <c r="R1018" s="494">
        <f t="shared" si="379"/>
        <v>0</v>
      </c>
      <c r="S1018" s="271"/>
      <c r="T1018" s="352"/>
      <c r="U1018" s="357"/>
      <c r="V1018" s="357"/>
      <c r="W1018" s="357"/>
      <c r="X1018" s="357"/>
      <c r="Y1018" s="357"/>
      <c r="Z1018" s="495"/>
      <c r="AA1018" s="349">
        <f t="shared" si="378"/>
        <v>0</v>
      </c>
    </row>
    <row r="1019" spans="1:27" ht="18.75" thickBot="1">
      <c r="A1019" s="249"/>
      <c r="B1019" s="147"/>
      <c r="C1019" s="146">
        <v>209</v>
      </c>
      <c r="D1019" s="152" t="s">
        <v>380</v>
      </c>
      <c r="E1019" s="539">
        <f>F1019+G1019+H1019</f>
        <v>0</v>
      </c>
      <c r="F1019" s="526"/>
      <c r="G1019" s="272"/>
      <c r="H1019" s="272"/>
      <c r="I1019" s="526"/>
      <c r="J1019" s="272"/>
      <c r="K1019" s="272"/>
      <c r="L1019" s="571">
        <f>I1019+J1019+K1019</f>
        <v>0</v>
      </c>
      <c r="M1019" s="270">
        <f t="shared" si="377"/>
      </c>
      <c r="N1019" s="271"/>
      <c r="O1019" s="493"/>
      <c r="P1019" s="281"/>
      <c r="Q1019" s="351">
        <f>L1019</f>
        <v>0</v>
      </c>
      <c r="R1019" s="494">
        <f t="shared" si="379"/>
        <v>0</v>
      </c>
      <c r="S1019" s="271"/>
      <c r="T1019" s="352"/>
      <c r="U1019" s="357"/>
      <c r="V1019" s="357"/>
      <c r="W1019" s="357"/>
      <c r="X1019" s="357"/>
      <c r="Y1019" s="357"/>
      <c r="Z1019" s="495"/>
      <c r="AA1019" s="349">
        <f t="shared" si="378"/>
        <v>0</v>
      </c>
    </row>
    <row r="1020" spans="1:27" ht="18.75" thickBot="1">
      <c r="A1020" s="249"/>
      <c r="B1020" s="143">
        <v>500</v>
      </c>
      <c r="C1020" s="875" t="s">
        <v>1394</v>
      </c>
      <c r="D1020" s="875"/>
      <c r="E1020" s="540">
        <f aca="true" t="shared" si="381" ref="E1020:L1020">SUM(E1021:E1025)</f>
        <v>0</v>
      </c>
      <c r="F1020" s="353">
        <f t="shared" si="381"/>
        <v>0</v>
      </c>
      <c r="G1020" s="279">
        <f t="shared" si="381"/>
        <v>0</v>
      </c>
      <c r="H1020" s="279">
        <f>SUM(H1021:H1025)</f>
        <v>0</v>
      </c>
      <c r="I1020" s="353">
        <f t="shared" si="381"/>
        <v>1231</v>
      </c>
      <c r="J1020" s="279">
        <f t="shared" si="381"/>
        <v>0</v>
      </c>
      <c r="K1020" s="279">
        <f t="shared" si="381"/>
        <v>0</v>
      </c>
      <c r="L1020" s="279">
        <f t="shared" si="381"/>
        <v>1231</v>
      </c>
      <c r="M1020" s="270">
        <f t="shared" si="377"/>
        <v>1</v>
      </c>
      <c r="N1020" s="271"/>
      <c r="O1020" s="354">
        <f>SUM(O1021:O1025)</f>
        <v>0</v>
      </c>
      <c r="P1020" s="355">
        <f>SUM(P1021:P1025)</f>
        <v>0</v>
      </c>
      <c r="Q1020" s="496">
        <f>SUM(Q1021:Q1025)</f>
        <v>1231</v>
      </c>
      <c r="R1020" s="497">
        <f>SUM(R1021:R1025)</f>
        <v>-1231</v>
      </c>
      <c r="S1020" s="271"/>
      <c r="T1020" s="356"/>
      <c r="U1020" s="367"/>
      <c r="V1020" s="357"/>
      <c r="W1020" s="367"/>
      <c r="X1020" s="367"/>
      <c r="Y1020" s="367"/>
      <c r="Z1020" s="498"/>
      <c r="AA1020" s="349">
        <f t="shared" si="378"/>
        <v>0</v>
      </c>
    </row>
    <row r="1021" spans="1:27" ht="32.25" thickBot="1">
      <c r="A1021" s="249"/>
      <c r="B1021" s="147"/>
      <c r="C1021" s="169">
        <v>551</v>
      </c>
      <c r="D1021" s="535" t="s">
        <v>1395</v>
      </c>
      <c r="E1021" s="539">
        <f aca="true" t="shared" si="382" ref="E1021:E1026">F1021+G1021+H1021</f>
        <v>0</v>
      </c>
      <c r="F1021" s="526">
        <v>0</v>
      </c>
      <c r="G1021" s="272">
        <v>0</v>
      </c>
      <c r="H1021" s="272">
        <v>0</v>
      </c>
      <c r="I1021" s="526">
        <v>769</v>
      </c>
      <c r="J1021" s="272">
        <v>0</v>
      </c>
      <c r="K1021" s="272">
        <v>0</v>
      </c>
      <c r="L1021" s="571">
        <f aca="true" t="shared" si="383" ref="L1021:L1026">I1021+J1021+K1021</f>
        <v>769</v>
      </c>
      <c r="M1021" s="270">
        <f t="shared" si="377"/>
        <v>1</v>
      </c>
      <c r="N1021" s="271"/>
      <c r="O1021" s="493"/>
      <c r="P1021" s="281"/>
      <c r="Q1021" s="351">
        <f aca="true" t="shared" si="384" ref="Q1021:Q1026">L1021</f>
        <v>769</v>
      </c>
      <c r="R1021" s="494">
        <f t="shared" si="379"/>
        <v>-769</v>
      </c>
      <c r="S1021" s="271"/>
      <c r="T1021" s="352"/>
      <c r="U1021" s="357"/>
      <c r="V1021" s="357"/>
      <c r="W1021" s="357"/>
      <c r="X1021" s="357"/>
      <c r="Y1021" s="357"/>
      <c r="Z1021" s="495"/>
      <c r="AA1021" s="349">
        <f t="shared" si="378"/>
        <v>0</v>
      </c>
    </row>
    <row r="1022" spans="1:27" ht="18.75" thickBot="1">
      <c r="A1022" s="249"/>
      <c r="B1022" s="147"/>
      <c r="C1022" s="170">
        <f>C1021+1</f>
        <v>552</v>
      </c>
      <c r="D1022" s="536" t="s">
        <v>1396</v>
      </c>
      <c r="E1022" s="539">
        <f t="shared" si="382"/>
        <v>0</v>
      </c>
      <c r="F1022" s="526"/>
      <c r="G1022" s="272"/>
      <c r="H1022" s="272"/>
      <c r="I1022" s="526"/>
      <c r="J1022" s="272"/>
      <c r="K1022" s="272"/>
      <c r="L1022" s="571">
        <f t="shared" si="383"/>
        <v>0</v>
      </c>
      <c r="M1022" s="270">
        <f t="shared" si="377"/>
      </c>
      <c r="N1022" s="271"/>
      <c r="O1022" s="493"/>
      <c r="P1022" s="281"/>
      <c r="Q1022" s="351">
        <f t="shared" si="384"/>
        <v>0</v>
      </c>
      <c r="R1022" s="494">
        <f t="shared" si="379"/>
        <v>0</v>
      </c>
      <c r="S1022" s="271"/>
      <c r="T1022" s="352"/>
      <c r="U1022" s="357"/>
      <c r="V1022" s="357"/>
      <c r="W1022" s="357"/>
      <c r="X1022" s="357"/>
      <c r="Y1022" s="357"/>
      <c r="Z1022" s="495"/>
      <c r="AA1022" s="349">
        <f t="shared" si="378"/>
        <v>0</v>
      </c>
    </row>
    <row r="1023" spans="1:27" ht="18.75" thickBot="1">
      <c r="A1023" s="289">
        <v>5</v>
      </c>
      <c r="B1023" s="147"/>
      <c r="C1023" s="170">
        <v>560</v>
      </c>
      <c r="D1023" s="537" t="s">
        <v>1397</v>
      </c>
      <c r="E1023" s="539">
        <f t="shared" si="382"/>
        <v>0</v>
      </c>
      <c r="F1023" s="526">
        <v>0</v>
      </c>
      <c r="G1023" s="272">
        <v>0</v>
      </c>
      <c r="H1023" s="272">
        <v>0</v>
      </c>
      <c r="I1023" s="526">
        <v>337</v>
      </c>
      <c r="J1023" s="272">
        <v>0</v>
      </c>
      <c r="K1023" s="272">
        <v>0</v>
      </c>
      <c r="L1023" s="571">
        <f t="shared" si="383"/>
        <v>337</v>
      </c>
      <c r="M1023" s="270">
        <f t="shared" si="377"/>
        <v>1</v>
      </c>
      <c r="N1023" s="271"/>
      <c r="O1023" s="493"/>
      <c r="P1023" s="281"/>
      <c r="Q1023" s="351">
        <f t="shared" si="384"/>
        <v>337</v>
      </c>
      <c r="R1023" s="494">
        <f t="shared" si="379"/>
        <v>-337</v>
      </c>
      <c r="S1023" s="271"/>
      <c r="T1023" s="352"/>
      <c r="U1023" s="357"/>
      <c r="V1023" s="357"/>
      <c r="W1023" s="357"/>
      <c r="X1023" s="357"/>
      <c r="Y1023" s="357"/>
      <c r="Z1023" s="495"/>
      <c r="AA1023" s="349">
        <f t="shared" si="378"/>
        <v>0</v>
      </c>
    </row>
    <row r="1024" spans="1:27" ht="18.75" thickBot="1">
      <c r="A1024" s="290">
        <v>10</v>
      </c>
      <c r="B1024" s="147"/>
      <c r="C1024" s="170">
        <v>580</v>
      </c>
      <c r="D1024" s="536" t="s">
        <v>1398</v>
      </c>
      <c r="E1024" s="539">
        <f t="shared" si="382"/>
        <v>0</v>
      </c>
      <c r="F1024" s="526">
        <v>0</v>
      </c>
      <c r="G1024" s="272">
        <v>0</v>
      </c>
      <c r="H1024" s="272">
        <v>0</v>
      </c>
      <c r="I1024" s="526">
        <v>125</v>
      </c>
      <c r="J1024" s="272">
        <v>0</v>
      </c>
      <c r="K1024" s="272">
        <v>0</v>
      </c>
      <c r="L1024" s="571">
        <f t="shared" si="383"/>
        <v>125</v>
      </c>
      <c r="M1024" s="270">
        <f t="shared" si="377"/>
        <v>1</v>
      </c>
      <c r="N1024" s="271"/>
      <c r="O1024" s="493"/>
      <c r="P1024" s="281"/>
      <c r="Q1024" s="351">
        <f t="shared" si="384"/>
        <v>125</v>
      </c>
      <c r="R1024" s="494">
        <f t="shared" si="379"/>
        <v>-125</v>
      </c>
      <c r="S1024" s="271"/>
      <c r="T1024" s="352"/>
      <c r="U1024" s="357"/>
      <c r="V1024" s="357"/>
      <c r="W1024" s="357"/>
      <c r="X1024" s="357"/>
      <c r="Y1024" s="357"/>
      <c r="Z1024" s="495"/>
      <c r="AA1024" s="349">
        <f t="shared" si="378"/>
        <v>0</v>
      </c>
    </row>
    <row r="1025" spans="1:27" ht="32.25" thickBot="1">
      <c r="A1025" s="290">
        <v>15</v>
      </c>
      <c r="B1025" s="147"/>
      <c r="C1025" s="171">
        <v>590</v>
      </c>
      <c r="D1025" s="538" t="s">
        <v>1399</v>
      </c>
      <c r="E1025" s="539">
        <f t="shared" si="382"/>
        <v>0</v>
      </c>
      <c r="F1025" s="526"/>
      <c r="G1025" s="272"/>
      <c r="H1025" s="272"/>
      <c r="I1025" s="526"/>
      <c r="J1025" s="272"/>
      <c r="K1025" s="272"/>
      <c r="L1025" s="571">
        <f t="shared" si="383"/>
        <v>0</v>
      </c>
      <c r="M1025" s="270">
        <f t="shared" si="377"/>
      </c>
      <c r="N1025" s="271"/>
      <c r="O1025" s="493"/>
      <c r="P1025" s="281"/>
      <c r="Q1025" s="351">
        <f t="shared" si="384"/>
        <v>0</v>
      </c>
      <c r="R1025" s="494">
        <f t="shared" si="379"/>
        <v>0</v>
      </c>
      <c r="S1025" s="271"/>
      <c r="T1025" s="352"/>
      <c r="U1025" s="357"/>
      <c r="V1025" s="357"/>
      <c r="W1025" s="357"/>
      <c r="X1025" s="357"/>
      <c r="Y1025" s="357"/>
      <c r="Z1025" s="495"/>
      <c r="AA1025" s="349">
        <f t="shared" si="378"/>
        <v>0</v>
      </c>
    </row>
    <row r="1026" spans="1:27" ht="18.75" thickBot="1">
      <c r="A1026" s="289">
        <v>35</v>
      </c>
      <c r="B1026" s="143">
        <v>800</v>
      </c>
      <c r="C1026" s="875" t="s">
        <v>555</v>
      </c>
      <c r="D1026" s="875"/>
      <c r="E1026" s="539">
        <f t="shared" si="382"/>
        <v>0</v>
      </c>
      <c r="F1026" s="528"/>
      <c r="G1026" s="285"/>
      <c r="H1026" s="285"/>
      <c r="I1026" s="528"/>
      <c r="J1026" s="285"/>
      <c r="K1026" s="285"/>
      <c r="L1026" s="571">
        <f t="shared" si="383"/>
        <v>0</v>
      </c>
      <c r="M1026" s="270">
        <f t="shared" si="377"/>
      </c>
      <c r="N1026" s="271"/>
      <c r="O1026" s="500"/>
      <c r="P1026" s="283"/>
      <c r="Q1026" s="351">
        <f t="shared" si="384"/>
        <v>0</v>
      </c>
      <c r="R1026" s="494">
        <f t="shared" si="379"/>
        <v>0</v>
      </c>
      <c r="S1026" s="271"/>
      <c r="T1026" s="356"/>
      <c r="U1026" s="367"/>
      <c r="V1026" s="357"/>
      <c r="W1026" s="357"/>
      <c r="X1026" s="367"/>
      <c r="Y1026" s="357"/>
      <c r="Z1026" s="495"/>
      <c r="AA1026" s="349">
        <f t="shared" si="378"/>
        <v>0</v>
      </c>
    </row>
    <row r="1027" spans="1:27" ht="18.75" thickBot="1">
      <c r="A1027" s="290">
        <v>40</v>
      </c>
      <c r="B1027" s="143">
        <v>1000</v>
      </c>
      <c r="C1027" s="854" t="s">
        <v>1401</v>
      </c>
      <c r="D1027" s="854"/>
      <c r="E1027" s="540">
        <f aca="true" t="shared" si="385" ref="E1027:L1027">SUM(E1028:E1044)</f>
        <v>0</v>
      </c>
      <c r="F1027" s="353">
        <f t="shared" si="385"/>
        <v>0</v>
      </c>
      <c r="G1027" s="279">
        <f t="shared" si="385"/>
        <v>0</v>
      </c>
      <c r="H1027" s="279">
        <f>SUM(H1028:H1044)</f>
        <v>0</v>
      </c>
      <c r="I1027" s="353">
        <f t="shared" si="385"/>
        <v>0</v>
      </c>
      <c r="J1027" s="279">
        <f t="shared" si="385"/>
        <v>0</v>
      </c>
      <c r="K1027" s="279">
        <f t="shared" si="385"/>
        <v>0</v>
      </c>
      <c r="L1027" s="279">
        <f t="shared" si="385"/>
        <v>0</v>
      </c>
      <c r="M1027" s="270">
        <f t="shared" si="377"/>
      </c>
      <c r="N1027" s="271"/>
      <c r="O1027" s="354">
        <f>SUM(O1028:O1044)</f>
        <v>0</v>
      </c>
      <c r="P1027" s="355">
        <f>SUM(P1028:P1044)</f>
        <v>0</v>
      </c>
      <c r="Q1027" s="496">
        <f>SUM(Q1028:Q1044)</f>
        <v>0</v>
      </c>
      <c r="R1027" s="497">
        <f>SUM(R1028:R1044)</f>
        <v>0</v>
      </c>
      <c r="S1027" s="271"/>
      <c r="T1027" s="354">
        <f aca="true" t="shared" si="386" ref="T1027:Z1027">SUM(T1028:T1044)</f>
        <v>0</v>
      </c>
      <c r="U1027" s="355">
        <f t="shared" si="386"/>
        <v>0</v>
      </c>
      <c r="V1027" s="355">
        <f t="shared" si="386"/>
        <v>0</v>
      </c>
      <c r="W1027" s="355">
        <f t="shared" si="386"/>
        <v>0</v>
      </c>
      <c r="X1027" s="355">
        <f t="shared" si="386"/>
        <v>0</v>
      </c>
      <c r="Y1027" s="355">
        <f t="shared" si="386"/>
        <v>0</v>
      </c>
      <c r="Z1027" s="497">
        <f t="shared" si="386"/>
        <v>0</v>
      </c>
      <c r="AA1027" s="349">
        <f t="shared" si="378"/>
        <v>0</v>
      </c>
    </row>
    <row r="1028" spans="1:27" ht="18.75" thickBot="1">
      <c r="A1028" s="290">
        <v>45</v>
      </c>
      <c r="B1028" s="139"/>
      <c r="C1028" s="148">
        <v>1011</v>
      </c>
      <c r="D1028" s="172" t="s">
        <v>1402</v>
      </c>
      <c r="E1028" s="539">
        <f aca="true" t="shared" si="387" ref="E1028:E1044">F1028+G1028+H1028</f>
        <v>0</v>
      </c>
      <c r="F1028" s="526"/>
      <c r="G1028" s="272"/>
      <c r="H1028" s="272"/>
      <c r="I1028" s="526"/>
      <c r="J1028" s="272"/>
      <c r="K1028" s="272"/>
      <c r="L1028" s="571">
        <f aca="true" t="shared" si="388" ref="L1028:L1044">I1028+J1028+K1028</f>
        <v>0</v>
      </c>
      <c r="M1028" s="270">
        <f t="shared" si="377"/>
      </c>
      <c r="N1028" s="271"/>
      <c r="O1028" s="493"/>
      <c r="P1028" s="281"/>
      <c r="Q1028" s="351">
        <f aca="true" t="shared" si="389" ref="Q1028:Q1044">L1028</f>
        <v>0</v>
      </c>
      <c r="R1028" s="494">
        <f t="shared" si="379"/>
        <v>0</v>
      </c>
      <c r="S1028" s="271"/>
      <c r="T1028" s="493"/>
      <c r="U1028" s="281"/>
      <c r="V1028" s="501">
        <f aca="true" t="shared" si="390" ref="V1028:V1035">+IF(+(O1028+P1028)&gt;=L1028,+P1028,+(+L1028-O1028))</f>
        <v>0</v>
      </c>
      <c r="W1028" s="351">
        <f>T1028+U1028-V1028</f>
        <v>0</v>
      </c>
      <c r="X1028" s="281"/>
      <c r="Y1028" s="281"/>
      <c r="Z1028" s="282"/>
      <c r="AA1028" s="349">
        <f t="shared" si="378"/>
        <v>0</v>
      </c>
    </row>
    <row r="1029" spans="1:27" ht="18.75" thickBot="1">
      <c r="A1029" s="290">
        <v>50</v>
      </c>
      <c r="B1029" s="139"/>
      <c r="C1029" s="140">
        <v>1012</v>
      </c>
      <c r="D1029" s="149" t="s">
        <v>1403</v>
      </c>
      <c r="E1029" s="539">
        <f t="shared" si="387"/>
        <v>0</v>
      </c>
      <c r="F1029" s="526"/>
      <c r="G1029" s="272"/>
      <c r="H1029" s="272"/>
      <c r="I1029" s="526"/>
      <c r="J1029" s="272"/>
      <c r="K1029" s="272"/>
      <c r="L1029" s="571">
        <f t="shared" si="388"/>
        <v>0</v>
      </c>
      <c r="M1029" s="270">
        <f t="shared" si="377"/>
      </c>
      <c r="N1029" s="271"/>
      <c r="O1029" s="493"/>
      <c r="P1029" s="281"/>
      <c r="Q1029" s="351">
        <f t="shared" si="389"/>
        <v>0</v>
      </c>
      <c r="R1029" s="494">
        <f t="shared" si="379"/>
        <v>0</v>
      </c>
      <c r="S1029" s="271"/>
      <c r="T1029" s="493"/>
      <c r="U1029" s="281"/>
      <c r="V1029" s="501">
        <f t="shared" si="390"/>
        <v>0</v>
      </c>
      <c r="W1029" s="351">
        <f aca="true" t="shared" si="391" ref="W1029:W1035">T1029+U1029-V1029</f>
        <v>0</v>
      </c>
      <c r="X1029" s="281"/>
      <c r="Y1029" s="281"/>
      <c r="Z1029" s="282"/>
      <c r="AA1029" s="349">
        <f t="shared" si="378"/>
        <v>0</v>
      </c>
    </row>
    <row r="1030" spans="1:27" ht="18.75" thickBot="1">
      <c r="A1030" s="290">
        <v>55</v>
      </c>
      <c r="B1030" s="139"/>
      <c r="C1030" s="140">
        <v>1013</v>
      </c>
      <c r="D1030" s="149" t="s">
        <v>1404</v>
      </c>
      <c r="E1030" s="539">
        <f t="shared" si="387"/>
        <v>0</v>
      </c>
      <c r="F1030" s="526"/>
      <c r="G1030" s="272"/>
      <c r="H1030" s="272"/>
      <c r="I1030" s="526"/>
      <c r="J1030" s="272"/>
      <c r="K1030" s="272"/>
      <c r="L1030" s="571">
        <f t="shared" si="388"/>
        <v>0</v>
      </c>
      <c r="M1030" s="270">
        <f t="shared" si="377"/>
      </c>
      <c r="N1030" s="271"/>
      <c r="O1030" s="493"/>
      <c r="P1030" s="281"/>
      <c r="Q1030" s="351">
        <f t="shared" si="389"/>
        <v>0</v>
      </c>
      <c r="R1030" s="494">
        <f t="shared" si="379"/>
        <v>0</v>
      </c>
      <c r="S1030" s="271"/>
      <c r="T1030" s="493"/>
      <c r="U1030" s="281"/>
      <c r="V1030" s="501">
        <f t="shared" si="390"/>
        <v>0</v>
      </c>
      <c r="W1030" s="351">
        <f t="shared" si="391"/>
        <v>0</v>
      </c>
      <c r="X1030" s="281"/>
      <c r="Y1030" s="281"/>
      <c r="Z1030" s="282"/>
      <c r="AA1030" s="349">
        <f t="shared" si="378"/>
        <v>0</v>
      </c>
    </row>
    <row r="1031" spans="1:27" ht="36" customHeight="1" thickBot="1">
      <c r="A1031" s="290">
        <v>60</v>
      </c>
      <c r="B1031" s="139"/>
      <c r="C1031" s="140">
        <v>1014</v>
      </c>
      <c r="D1031" s="149" t="s">
        <v>1405</v>
      </c>
      <c r="E1031" s="539">
        <f t="shared" si="387"/>
        <v>0</v>
      </c>
      <c r="F1031" s="526"/>
      <c r="G1031" s="272"/>
      <c r="H1031" s="272"/>
      <c r="I1031" s="526"/>
      <c r="J1031" s="272"/>
      <c r="K1031" s="272"/>
      <c r="L1031" s="571">
        <f t="shared" si="388"/>
        <v>0</v>
      </c>
      <c r="M1031" s="270">
        <f t="shared" si="377"/>
      </c>
      <c r="N1031" s="271"/>
      <c r="O1031" s="493"/>
      <c r="P1031" s="281"/>
      <c r="Q1031" s="351">
        <f t="shared" si="389"/>
        <v>0</v>
      </c>
      <c r="R1031" s="494">
        <f t="shared" si="379"/>
        <v>0</v>
      </c>
      <c r="S1031" s="271"/>
      <c r="T1031" s="493"/>
      <c r="U1031" s="281"/>
      <c r="V1031" s="501">
        <f t="shared" si="390"/>
        <v>0</v>
      </c>
      <c r="W1031" s="351">
        <f t="shared" si="391"/>
        <v>0</v>
      </c>
      <c r="X1031" s="281"/>
      <c r="Y1031" s="281"/>
      <c r="Z1031" s="282"/>
      <c r="AA1031" s="349">
        <f t="shared" si="378"/>
        <v>0</v>
      </c>
    </row>
    <row r="1032" spans="1:27" ht="18.75" thickBot="1">
      <c r="A1032" s="289">
        <v>65</v>
      </c>
      <c r="B1032" s="139"/>
      <c r="C1032" s="140">
        <v>1015</v>
      </c>
      <c r="D1032" s="149" t="s">
        <v>1406</v>
      </c>
      <c r="E1032" s="539">
        <f t="shared" si="387"/>
        <v>0</v>
      </c>
      <c r="F1032" s="526"/>
      <c r="G1032" s="272"/>
      <c r="H1032" s="272"/>
      <c r="I1032" s="526"/>
      <c r="J1032" s="272"/>
      <c r="K1032" s="272"/>
      <c r="L1032" s="571">
        <f t="shared" si="388"/>
        <v>0</v>
      </c>
      <c r="M1032" s="270">
        <f t="shared" si="377"/>
      </c>
      <c r="N1032" s="271"/>
      <c r="O1032" s="493"/>
      <c r="P1032" s="281"/>
      <c r="Q1032" s="351">
        <f t="shared" si="389"/>
        <v>0</v>
      </c>
      <c r="R1032" s="494">
        <f t="shared" si="379"/>
        <v>0</v>
      </c>
      <c r="S1032" s="271"/>
      <c r="T1032" s="493"/>
      <c r="U1032" s="281"/>
      <c r="V1032" s="501">
        <f t="shared" si="390"/>
        <v>0</v>
      </c>
      <c r="W1032" s="351">
        <f t="shared" si="391"/>
        <v>0</v>
      </c>
      <c r="X1032" s="281"/>
      <c r="Y1032" s="281"/>
      <c r="Z1032" s="282"/>
      <c r="AA1032" s="349">
        <f t="shared" si="378"/>
        <v>0</v>
      </c>
    </row>
    <row r="1033" spans="1:27" ht="18.75" thickBot="1">
      <c r="A1033" s="290">
        <v>70</v>
      </c>
      <c r="B1033" s="139"/>
      <c r="C1033" s="140">
        <v>1016</v>
      </c>
      <c r="D1033" s="149" t="s">
        <v>1407</v>
      </c>
      <c r="E1033" s="539">
        <f t="shared" si="387"/>
        <v>0</v>
      </c>
      <c r="F1033" s="526"/>
      <c r="G1033" s="272"/>
      <c r="H1033" s="272"/>
      <c r="I1033" s="526"/>
      <c r="J1033" s="272"/>
      <c r="K1033" s="272"/>
      <c r="L1033" s="571">
        <f t="shared" si="388"/>
        <v>0</v>
      </c>
      <c r="M1033" s="270">
        <f t="shared" si="377"/>
      </c>
      <c r="N1033" s="271"/>
      <c r="O1033" s="493"/>
      <c r="P1033" s="281"/>
      <c r="Q1033" s="351">
        <f t="shared" si="389"/>
        <v>0</v>
      </c>
      <c r="R1033" s="494">
        <f t="shared" si="379"/>
        <v>0</v>
      </c>
      <c r="S1033" s="271"/>
      <c r="T1033" s="493"/>
      <c r="U1033" s="281"/>
      <c r="V1033" s="501">
        <f t="shared" si="390"/>
        <v>0</v>
      </c>
      <c r="W1033" s="351">
        <f t="shared" si="391"/>
        <v>0</v>
      </c>
      <c r="X1033" s="281"/>
      <c r="Y1033" s="281"/>
      <c r="Z1033" s="282"/>
      <c r="AA1033" s="349">
        <f t="shared" si="378"/>
        <v>0</v>
      </c>
    </row>
    <row r="1034" spans="1:27" ht="18.75" thickBot="1">
      <c r="A1034" s="290">
        <v>75</v>
      </c>
      <c r="B1034" s="144"/>
      <c r="C1034" s="173">
        <v>1020</v>
      </c>
      <c r="D1034" s="174" t="s">
        <v>1408</v>
      </c>
      <c r="E1034" s="539">
        <f t="shared" si="387"/>
        <v>0</v>
      </c>
      <c r="F1034" s="526"/>
      <c r="G1034" s="272"/>
      <c r="H1034" s="272"/>
      <c r="I1034" s="526"/>
      <c r="J1034" s="272"/>
      <c r="K1034" s="272"/>
      <c r="L1034" s="571">
        <f t="shared" si="388"/>
        <v>0</v>
      </c>
      <c r="M1034" s="270">
        <f t="shared" si="377"/>
      </c>
      <c r="N1034" s="271"/>
      <c r="O1034" s="493"/>
      <c r="P1034" s="281"/>
      <c r="Q1034" s="351">
        <f t="shared" si="389"/>
        <v>0</v>
      </c>
      <c r="R1034" s="494">
        <f t="shared" si="379"/>
        <v>0</v>
      </c>
      <c r="S1034" s="271"/>
      <c r="T1034" s="493"/>
      <c r="U1034" s="281"/>
      <c r="V1034" s="501">
        <f t="shared" si="390"/>
        <v>0</v>
      </c>
      <c r="W1034" s="351">
        <f t="shared" si="391"/>
        <v>0</v>
      </c>
      <c r="X1034" s="281"/>
      <c r="Y1034" s="281"/>
      <c r="Z1034" s="282"/>
      <c r="AA1034" s="349">
        <f t="shared" si="378"/>
        <v>0</v>
      </c>
    </row>
    <row r="1035" spans="1:27" ht="18.75" thickBot="1">
      <c r="A1035" s="290">
        <v>80</v>
      </c>
      <c r="B1035" s="139"/>
      <c r="C1035" s="140">
        <v>1030</v>
      </c>
      <c r="D1035" s="149" t="s">
        <v>1409</v>
      </c>
      <c r="E1035" s="539">
        <f t="shared" si="387"/>
        <v>0</v>
      </c>
      <c r="F1035" s="526"/>
      <c r="G1035" s="272"/>
      <c r="H1035" s="272"/>
      <c r="I1035" s="526"/>
      <c r="J1035" s="272"/>
      <c r="K1035" s="272"/>
      <c r="L1035" s="571">
        <f t="shared" si="388"/>
        <v>0</v>
      </c>
      <c r="M1035" s="270">
        <f t="shared" si="377"/>
      </c>
      <c r="N1035" s="271"/>
      <c r="O1035" s="493"/>
      <c r="P1035" s="281"/>
      <c r="Q1035" s="351">
        <f t="shared" si="389"/>
        <v>0</v>
      </c>
      <c r="R1035" s="494">
        <f t="shared" si="379"/>
        <v>0</v>
      </c>
      <c r="S1035" s="271"/>
      <c r="T1035" s="493"/>
      <c r="U1035" s="281"/>
      <c r="V1035" s="501">
        <f t="shared" si="390"/>
        <v>0</v>
      </c>
      <c r="W1035" s="351">
        <f t="shared" si="391"/>
        <v>0</v>
      </c>
      <c r="X1035" s="281"/>
      <c r="Y1035" s="281"/>
      <c r="Z1035" s="282"/>
      <c r="AA1035" s="349">
        <f t="shared" si="378"/>
        <v>0</v>
      </c>
    </row>
    <row r="1036" spans="1:27" ht="18.75" thickBot="1">
      <c r="A1036" s="290">
        <v>85</v>
      </c>
      <c r="B1036" s="139"/>
      <c r="C1036" s="173">
        <v>1051</v>
      </c>
      <c r="D1036" s="176" t="s">
        <v>1410</v>
      </c>
      <c r="E1036" s="539">
        <f t="shared" si="387"/>
        <v>0</v>
      </c>
      <c r="F1036" s="526"/>
      <c r="G1036" s="272"/>
      <c r="H1036" s="272"/>
      <c r="I1036" s="526"/>
      <c r="J1036" s="272"/>
      <c r="K1036" s="272"/>
      <c r="L1036" s="571">
        <f t="shared" si="388"/>
        <v>0</v>
      </c>
      <c r="M1036" s="270">
        <f t="shared" si="377"/>
      </c>
      <c r="N1036" s="271"/>
      <c r="O1036" s="493"/>
      <c r="P1036" s="281"/>
      <c r="Q1036" s="351">
        <f t="shared" si="389"/>
        <v>0</v>
      </c>
      <c r="R1036" s="494">
        <f t="shared" si="379"/>
        <v>0</v>
      </c>
      <c r="S1036" s="271"/>
      <c r="T1036" s="352"/>
      <c r="U1036" s="357"/>
      <c r="V1036" s="357"/>
      <c r="W1036" s="357"/>
      <c r="X1036" s="357"/>
      <c r="Y1036" s="357"/>
      <c r="Z1036" s="495"/>
      <c r="AA1036" s="349">
        <f t="shared" si="378"/>
        <v>0</v>
      </c>
    </row>
    <row r="1037" spans="1:27" ht="18.75" thickBot="1">
      <c r="A1037" s="290">
        <v>90</v>
      </c>
      <c r="B1037" s="139"/>
      <c r="C1037" s="140">
        <v>1052</v>
      </c>
      <c r="D1037" s="149" t="s">
        <v>1411</v>
      </c>
      <c r="E1037" s="539">
        <f t="shared" si="387"/>
        <v>0</v>
      </c>
      <c r="F1037" s="526"/>
      <c r="G1037" s="272"/>
      <c r="H1037" s="272"/>
      <c r="I1037" s="526"/>
      <c r="J1037" s="272"/>
      <c r="K1037" s="272"/>
      <c r="L1037" s="571">
        <f t="shared" si="388"/>
        <v>0</v>
      </c>
      <c r="M1037" s="270">
        <f t="shared" si="377"/>
      </c>
      <c r="N1037" s="271"/>
      <c r="O1037" s="493"/>
      <c r="P1037" s="281"/>
      <c r="Q1037" s="351">
        <f t="shared" si="389"/>
        <v>0</v>
      </c>
      <c r="R1037" s="494">
        <f t="shared" si="379"/>
        <v>0</v>
      </c>
      <c r="S1037" s="271"/>
      <c r="T1037" s="352"/>
      <c r="U1037" s="357"/>
      <c r="V1037" s="357"/>
      <c r="W1037" s="357"/>
      <c r="X1037" s="357"/>
      <c r="Y1037" s="357"/>
      <c r="Z1037" s="495"/>
      <c r="AA1037" s="349">
        <f t="shared" si="378"/>
        <v>0</v>
      </c>
    </row>
    <row r="1038" spans="1:27" ht="32.25" thickBot="1">
      <c r="A1038" s="289">
        <v>115</v>
      </c>
      <c r="B1038" s="139"/>
      <c r="C1038" s="177">
        <v>1053</v>
      </c>
      <c r="D1038" s="178" t="s">
        <v>1412</v>
      </c>
      <c r="E1038" s="539">
        <f t="shared" si="387"/>
        <v>0</v>
      </c>
      <c r="F1038" s="526"/>
      <c r="G1038" s="272"/>
      <c r="H1038" s="272"/>
      <c r="I1038" s="526"/>
      <c r="J1038" s="272"/>
      <c r="K1038" s="272"/>
      <c r="L1038" s="571">
        <f t="shared" si="388"/>
        <v>0</v>
      </c>
      <c r="M1038" s="270">
        <f t="shared" si="377"/>
      </c>
      <c r="N1038" s="271"/>
      <c r="O1038" s="493"/>
      <c r="P1038" s="281"/>
      <c r="Q1038" s="351">
        <f t="shared" si="389"/>
        <v>0</v>
      </c>
      <c r="R1038" s="494">
        <f t="shared" si="379"/>
        <v>0</v>
      </c>
      <c r="S1038" s="271"/>
      <c r="T1038" s="352"/>
      <c r="U1038" s="357"/>
      <c r="V1038" s="357"/>
      <c r="W1038" s="357"/>
      <c r="X1038" s="357"/>
      <c r="Y1038" s="357"/>
      <c r="Z1038" s="495"/>
      <c r="AA1038" s="349">
        <f t="shared" si="378"/>
        <v>0</v>
      </c>
    </row>
    <row r="1039" spans="1:27" ht="18.75" thickBot="1">
      <c r="A1039" s="289">
        <v>125</v>
      </c>
      <c r="B1039" s="139"/>
      <c r="C1039" s="140">
        <v>1062</v>
      </c>
      <c r="D1039" s="142" t="s">
        <v>1413</v>
      </c>
      <c r="E1039" s="539">
        <f t="shared" si="387"/>
        <v>0</v>
      </c>
      <c r="F1039" s="526"/>
      <c r="G1039" s="272"/>
      <c r="H1039" s="272"/>
      <c r="I1039" s="526"/>
      <c r="J1039" s="272"/>
      <c r="K1039" s="272"/>
      <c r="L1039" s="571">
        <f t="shared" si="388"/>
        <v>0</v>
      </c>
      <c r="M1039" s="270">
        <f t="shared" si="377"/>
      </c>
      <c r="N1039" s="271"/>
      <c r="O1039" s="493"/>
      <c r="P1039" s="281"/>
      <c r="Q1039" s="351">
        <f t="shared" si="389"/>
        <v>0</v>
      </c>
      <c r="R1039" s="494">
        <f t="shared" si="379"/>
        <v>0</v>
      </c>
      <c r="S1039" s="271"/>
      <c r="T1039" s="493"/>
      <c r="U1039" s="281"/>
      <c r="V1039" s="501">
        <f>+IF(+(O1039+P1039)&gt;=L1039,+P1039,+(+L1039-O1039))</f>
        <v>0</v>
      </c>
      <c r="W1039" s="351">
        <f>T1039+U1039-V1039</f>
        <v>0</v>
      </c>
      <c r="X1039" s="281"/>
      <c r="Y1039" s="281"/>
      <c r="Z1039" s="282"/>
      <c r="AA1039" s="349">
        <f t="shared" si="378"/>
        <v>0</v>
      </c>
    </row>
    <row r="1040" spans="1:27" ht="18.75" thickBot="1">
      <c r="A1040" s="290">
        <v>130</v>
      </c>
      <c r="B1040" s="139"/>
      <c r="C1040" s="140">
        <v>1063</v>
      </c>
      <c r="D1040" s="142" t="s">
        <v>1414</v>
      </c>
      <c r="E1040" s="539">
        <f t="shared" si="387"/>
        <v>0</v>
      </c>
      <c r="F1040" s="526"/>
      <c r="G1040" s="272"/>
      <c r="H1040" s="272"/>
      <c r="I1040" s="526"/>
      <c r="J1040" s="272"/>
      <c r="K1040" s="272"/>
      <c r="L1040" s="571">
        <f t="shared" si="388"/>
        <v>0</v>
      </c>
      <c r="M1040" s="270">
        <f t="shared" si="377"/>
      </c>
      <c r="N1040" s="271"/>
      <c r="O1040" s="493"/>
      <c r="P1040" s="281"/>
      <c r="Q1040" s="351">
        <f t="shared" si="389"/>
        <v>0</v>
      </c>
      <c r="R1040" s="494">
        <f t="shared" si="379"/>
        <v>0</v>
      </c>
      <c r="S1040" s="271"/>
      <c r="T1040" s="352"/>
      <c r="U1040" s="357"/>
      <c r="V1040" s="357"/>
      <c r="W1040" s="357"/>
      <c r="X1040" s="357"/>
      <c r="Y1040" s="357"/>
      <c r="Z1040" s="495"/>
      <c r="AA1040" s="349">
        <f t="shared" si="378"/>
        <v>0</v>
      </c>
    </row>
    <row r="1041" spans="1:27" ht="18.75" thickBot="1">
      <c r="A1041" s="290">
        <v>135</v>
      </c>
      <c r="B1041" s="139"/>
      <c r="C1041" s="177">
        <v>1069</v>
      </c>
      <c r="D1041" s="179" t="s">
        <v>1415</v>
      </c>
      <c r="E1041" s="539">
        <f t="shared" si="387"/>
        <v>0</v>
      </c>
      <c r="F1041" s="526"/>
      <c r="G1041" s="272"/>
      <c r="H1041" s="272"/>
      <c r="I1041" s="526"/>
      <c r="J1041" s="272"/>
      <c r="K1041" s="272"/>
      <c r="L1041" s="571">
        <f t="shared" si="388"/>
        <v>0</v>
      </c>
      <c r="M1041" s="270">
        <f t="shared" si="377"/>
      </c>
      <c r="N1041" s="271"/>
      <c r="O1041" s="493"/>
      <c r="P1041" s="281"/>
      <c r="Q1041" s="351">
        <f t="shared" si="389"/>
        <v>0</v>
      </c>
      <c r="R1041" s="494">
        <f t="shared" si="379"/>
        <v>0</v>
      </c>
      <c r="S1041" s="271"/>
      <c r="T1041" s="493"/>
      <c r="U1041" s="281"/>
      <c r="V1041" s="501">
        <f>+IF(+(O1041+P1041)&gt;=L1041,+P1041,+(+L1041-O1041))</f>
        <v>0</v>
      </c>
      <c r="W1041" s="351">
        <f>T1041+U1041-V1041</f>
        <v>0</v>
      </c>
      <c r="X1041" s="281"/>
      <c r="Y1041" s="281"/>
      <c r="Z1041" s="282"/>
      <c r="AA1041" s="349">
        <f t="shared" si="378"/>
        <v>0</v>
      </c>
    </row>
    <row r="1042" spans="1:27" ht="30.75" thickBot="1">
      <c r="A1042" s="290">
        <v>140</v>
      </c>
      <c r="B1042" s="144"/>
      <c r="C1042" s="140">
        <v>1091</v>
      </c>
      <c r="D1042" s="149" t="s">
        <v>1416</v>
      </c>
      <c r="E1042" s="539">
        <f t="shared" si="387"/>
        <v>0</v>
      </c>
      <c r="F1042" s="526"/>
      <c r="G1042" s="272"/>
      <c r="H1042" s="272"/>
      <c r="I1042" s="526"/>
      <c r="J1042" s="272"/>
      <c r="K1042" s="272"/>
      <c r="L1042" s="571">
        <f t="shared" si="388"/>
        <v>0</v>
      </c>
      <c r="M1042" s="270">
        <f t="shared" si="377"/>
      </c>
      <c r="N1042" s="271"/>
      <c r="O1042" s="493"/>
      <c r="P1042" s="281"/>
      <c r="Q1042" s="351">
        <f t="shared" si="389"/>
        <v>0</v>
      </c>
      <c r="R1042" s="494">
        <f t="shared" si="379"/>
        <v>0</v>
      </c>
      <c r="S1042" s="271"/>
      <c r="T1042" s="493"/>
      <c r="U1042" s="281"/>
      <c r="V1042" s="501">
        <f>+IF(+(O1042+P1042)&gt;=L1042,+P1042,+(+L1042-O1042))</f>
        <v>0</v>
      </c>
      <c r="W1042" s="351">
        <f>T1042+U1042-V1042</f>
        <v>0</v>
      </c>
      <c r="X1042" s="281"/>
      <c r="Y1042" s="281"/>
      <c r="Z1042" s="282"/>
      <c r="AA1042" s="349">
        <f t="shared" si="378"/>
        <v>0</v>
      </c>
    </row>
    <row r="1043" spans="1:27" ht="18.75" thickBot="1">
      <c r="A1043" s="290">
        <v>145</v>
      </c>
      <c r="B1043" s="139"/>
      <c r="C1043" s="140">
        <v>1092</v>
      </c>
      <c r="D1043" s="149" t="s">
        <v>1565</v>
      </c>
      <c r="E1043" s="539">
        <f t="shared" si="387"/>
        <v>0</v>
      </c>
      <c r="F1043" s="526"/>
      <c r="G1043" s="272"/>
      <c r="H1043" s="272"/>
      <c r="I1043" s="526"/>
      <c r="J1043" s="272"/>
      <c r="K1043" s="272"/>
      <c r="L1043" s="571">
        <f t="shared" si="388"/>
        <v>0</v>
      </c>
      <c r="M1043" s="270">
        <f t="shared" si="377"/>
      </c>
      <c r="N1043" s="271"/>
      <c r="O1043" s="493"/>
      <c r="P1043" s="281"/>
      <c r="Q1043" s="351">
        <f t="shared" si="389"/>
        <v>0</v>
      </c>
      <c r="R1043" s="494">
        <f t="shared" si="379"/>
        <v>0</v>
      </c>
      <c r="S1043" s="271"/>
      <c r="T1043" s="352"/>
      <c r="U1043" s="357"/>
      <c r="V1043" s="357"/>
      <c r="W1043" s="357"/>
      <c r="X1043" s="357"/>
      <c r="Y1043" s="357"/>
      <c r="Z1043" s="495"/>
      <c r="AA1043" s="349">
        <f t="shared" si="378"/>
        <v>0</v>
      </c>
    </row>
    <row r="1044" spans="1:27" ht="18.75" thickBot="1">
      <c r="A1044" s="290">
        <v>150</v>
      </c>
      <c r="B1044" s="139"/>
      <c r="C1044" s="146">
        <v>1098</v>
      </c>
      <c r="D1044" s="150" t="s">
        <v>1417</v>
      </c>
      <c r="E1044" s="539">
        <f t="shared" si="387"/>
        <v>0</v>
      </c>
      <c r="F1044" s="526"/>
      <c r="G1044" s="272"/>
      <c r="H1044" s="272"/>
      <c r="I1044" s="526"/>
      <c r="J1044" s="272"/>
      <c r="K1044" s="272"/>
      <c r="L1044" s="571">
        <f t="shared" si="388"/>
        <v>0</v>
      </c>
      <c r="M1044" s="270">
        <f t="shared" si="377"/>
      </c>
      <c r="N1044" s="271"/>
      <c r="O1044" s="493"/>
      <c r="P1044" s="281"/>
      <c r="Q1044" s="351">
        <f t="shared" si="389"/>
        <v>0</v>
      </c>
      <c r="R1044" s="494">
        <f t="shared" si="379"/>
        <v>0</v>
      </c>
      <c r="S1044" s="271"/>
      <c r="T1044" s="493"/>
      <c r="U1044" s="281"/>
      <c r="V1044" s="501">
        <f>+IF(+(O1044+P1044)&gt;=L1044,+P1044,+(+L1044-O1044))</f>
        <v>0</v>
      </c>
      <c r="W1044" s="351">
        <f>T1044+U1044-V1044</f>
        <v>0</v>
      </c>
      <c r="X1044" s="281"/>
      <c r="Y1044" s="281"/>
      <c r="Z1044" s="282"/>
      <c r="AA1044" s="349">
        <f t="shared" si="378"/>
        <v>0</v>
      </c>
    </row>
    <row r="1045" spans="1:27" ht="18.75" thickBot="1">
      <c r="A1045" s="290">
        <v>155</v>
      </c>
      <c r="B1045" s="143">
        <v>1900</v>
      </c>
      <c r="C1045" s="864" t="s">
        <v>1487</v>
      </c>
      <c r="D1045" s="864"/>
      <c r="E1045" s="540">
        <f aca="true" t="shared" si="392" ref="E1045:L1045">SUM(E1046:E1048)</f>
        <v>0</v>
      </c>
      <c r="F1045" s="353">
        <f t="shared" si="392"/>
        <v>0</v>
      </c>
      <c r="G1045" s="279">
        <f t="shared" si="392"/>
        <v>0</v>
      </c>
      <c r="H1045" s="279">
        <f>SUM(H1046:H1048)</f>
        <v>0</v>
      </c>
      <c r="I1045" s="353">
        <f t="shared" si="392"/>
        <v>0</v>
      </c>
      <c r="J1045" s="279">
        <f t="shared" si="392"/>
        <v>0</v>
      </c>
      <c r="K1045" s="279">
        <f t="shared" si="392"/>
        <v>0</v>
      </c>
      <c r="L1045" s="279">
        <f t="shared" si="392"/>
        <v>0</v>
      </c>
      <c r="M1045" s="270">
        <f t="shared" si="377"/>
      </c>
      <c r="N1045" s="271"/>
      <c r="O1045" s="354">
        <f>SUM(O1046:O1048)</f>
        <v>0</v>
      </c>
      <c r="P1045" s="355">
        <f>SUM(P1046:P1048)</f>
        <v>0</v>
      </c>
      <c r="Q1045" s="496">
        <f>SUM(Q1046:Q1048)</f>
        <v>0</v>
      </c>
      <c r="R1045" s="497">
        <f>SUM(R1046:R1048)</f>
        <v>0</v>
      </c>
      <c r="S1045" s="271"/>
      <c r="T1045" s="356"/>
      <c r="U1045" s="367"/>
      <c r="V1045" s="367"/>
      <c r="W1045" s="367"/>
      <c r="X1045" s="367"/>
      <c r="Y1045" s="367"/>
      <c r="Z1045" s="498"/>
      <c r="AA1045" s="349">
        <f>W1045-X1045-Y1045-Z1045</f>
        <v>0</v>
      </c>
    </row>
    <row r="1046" spans="1:27" ht="18.75" thickBot="1">
      <c r="A1046" s="290">
        <v>160</v>
      </c>
      <c r="B1046" s="139"/>
      <c r="C1046" s="148">
        <v>1901</v>
      </c>
      <c r="D1046" s="141" t="s">
        <v>1488</v>
      </c>
      <c r="E1046" s="539">
        <f>F1046+G1046+H1046</f>
        <v>0</v>
      </c>
      <c r="F1046" s="526"/>
      <c r="G1046" s="272"/>
      <c r="H1046" s="272"/>
      <c r="I1046" s="526"/>
      <c r="J1046" s="272"/>
      <c r="K1046" s="272"/>
      <c r="L1046" s="571">
        <f>I1046+J1046+K1046</f>
        <v>0</v>
      </c>
      <c r="M1046" s="270">
        <f t="shared" si="377"/>
      </c>
      <c r="N1046" s="271"/>
      <c r="O1046" s="493"/>
      <c r="P1046" s="281"/>
      <c r="Q1046" s="351">
        <f>L1046</f>
        <v>0</v>
      </c>
      <c r="R1046" s="494">
        <f>O1046+P1046-Q1046</f>
        <v>0</v>
      </c>
      <c r="S1046" s="271"/>
      <c r="T1046" s="352"/>
      <c r="U1046" s="357"/>
      <c r="V1046" s="357"/>
      <c r="W1046" s="357"/>
      <c r="X1046" s="357"/>
      <c r="Y1046" s="357"/>
      <c r="Z1046" s="495"/>
      <c r="AA1046" s="349">
        <f>W1046-X1046-Y1046-Z1046</f>
        <v>0</v>
      </c>
    </row>
    <row r="1047" spans="1:27" ht="18.75" thickBot="1">
      <c r="A1047" s="290">
        <v>165</v>
      </c>
      <c r="B1047" s="139"/>
      <c r="C1047" s="140">
        <v>1981</v>
      </c>
      <c r="D1047" s="142" t="s">
        <v>1489</v>
      </c>
      <c r="E1047" s="539">
        <f>F1047+G1047+H1047</f>
        <v>0</v>
      </c>
      <c r="F1047" s="526"/>
      <c r="G1047" s="272"/>
      <c r="H1047" s="272"/>
      <c r="I1047" s="526"/>
      <c r="J1047" s="272"/>
      <c r="K1047" s="272"/>
      <c r="L1047" s="571">
        <f>I1047+J1047+K1047</f>
        <v>0</v>
      </c>
      <c r="M1047" s="270">
        <f t="shared" si="377"/>
      </c>
      <c r="N1047" s="271"/>
      <c r="O1047" s="493"/>
      <c r="P1047" s="281"/>
      <c r="Q1047" s="351">
        <f>L1047</f>
        <v>0</v>
      </c>
      <c r="R1047" s="494">
        <f>O1047+P1047-Q1047</f>
        <v>0</v>
      </c>
      <c r="S1047" s="271"/>
      <c r="T1047" s="352"/>
      <c r="U1047" s="357"/>
      <c r="V1047" s="357"/>
      <c r="W1047" s="357"/>
      <c r="X1047" s="357"/>
      <c r="Y1047" s="357"/>
      <c r="Z1047" s="495"/>
      <c r="AA1047" s="349">
        <f>W1047-X1047-Y1047-Z1047</f>
        <v>0</v>
      </c>
    </row>
    <row r="1048" spans="1:27" ht="18.75" thickBot="1">
      <c r="A1048" s="290">
        <v>175</v>
      </c>
      <c r="B1048" s="139"/>
      <c r="C1048" s="146">
        <v>1991</v>
      </c>
      <c r="D1048" s="145" t="s">
        <v>1490</v>
      </c>
      <c r="E1048" s="539">
        <f>F1048+G1048+H1048</f>
        <v>0</v>
      </c>
      <c r="F1048" s="526"/>
      <c r="G1048" s="272"/>
      <c r="H1048" s="272"/>
      <c r="I1048" s="526"/>
      <c r="J1048" s="272"/>
      <c r="K1048" s="272"/>
      <c r="L1048" s="571">
        <f>I1048+J1048+K1048</f>
        <v>0</v>
      </c>
      <c r="M1048" s="270">
        <f t="shared" si="377"/>
      </c>
      <c r="N1048" s="271"/>
      <c r="O1048" s="493"/>
      <c r="P1048" s="281"/>
      <c r="Q1048" s="351">
        <f>L1048</f>
        <v>0</v>
      </c>
      <c r="R1048" s="494">
        <f>O1048+P1048-Q1048</f>
        <v>0</v>
      </c>
      <c r="S1048" s="271"/>
      <c r="T1048" s="352"/>
      <c r="U1048" s="357"/>
      <c r="V1048" s="357"/>
      <c r="W1048" s="357"/>
      <c r="X1048" s="357"/>
      <c r="Y1048" s="357"/>
      <c r="Z1048" s="495"/>
      <c r="AA1048" s="349">
        <f>W1048-X1048-Y1048-Z1048</f>
        <v>0</v>
      </c>
    </row>
    <row r="1049" spans="1:27" ht="18.75" thickBot="1">
      <c r="A1049" s="290">
        <v>180</v>
      </c>
      <c r="B1049" s="143">
        <v>2100</v>
      </c>
      <c r="C1049" s="864" t="s">
        <v>566</v>
      </c>
      <c r="D1049" s="864"/>
      <c r="E1049" s="540">
        <f aca="true" t="shared" si="393" ref="E1049:L1049">SUM(E1050:E1054)</f>
        <v>0</v>
      </c>
      <c r="F1049" s="353">
        <f t="shared" si="393"/>
        <v>0</v>
      </c>
      <c r="G1049" s="279">
        <f t="shared" si="393"/>
        <v>0</v>
      </c>
      <c r="H1049" s="279">
        <f>SUM(H1050:H1054)</f>
        <v>0</v>
      </c>
      <c r="I1049" s="353">
        <f t="shared" si="393"/>
        <v>0</v>
      </c>
      <c r="J1049" s="279">
        <f t="shared" si="393"/>
        <v>0</v>
      </c>
      <c r="K1049" s="279">
        <f t="shared" si="393"/>
        <v>0</v>
      </c>
      <c r="L1049" s="279">
        <f t="shared" si="393"/>
        <v>0</v>
      </c>
      <c r="M1049" s="270">
        <f t="shared" si="377"/>
      </c>
      <c r="N1049" s="271"/>
      <c r="O1049" s="354">
        <f>SUM(O1050:O1054)</f>
        <v>0</v>
      </c>
      <c r="P1049" s="355">
        <f>SUM(P1050:P1054)</f>
        <v>0</v>
      </c>
      <c r="Q1049" s="496">
        <f>SUM(Q1050:Q1054)</f>
        <v>0</v>
      </c>
      <c r="R1049" s="497">
        <f>SUM(R1050:R1054)</f>
        <v>0</v>
      </c>
      <c r="S1049" s="271"/>
      <c r="T1049" s="356"/>
      <c r="U1049" s="367"/>
      <c r="V1049" s="367"/>
      <c r="W1049" s="367"/>
      <c r="X1049" s="367"/>
      <c r="Y1049" s="367"/>
      <c r="Z1049" s="498"/>
      <c r="AA1049" s="349">
        <f t="shared" si="378"/>
        <v>0</v>
      </c>
    </row>
    <row r="1050" spans="1:27" ht="18.75" thickBot="1">
      <c r="A1050" s="290">
        <v>185</v>
      </c>
      <c r="B1050" s="139"/>
      <c r="C1050" s="148">
        <v>2110</v>
      </c>
      <c r="D1050" s="151" t="s">
        <v>1418</v>
      </c>
      <c r="E1050" s="539">
        <f>F1050+G1050+H1050</f>
        <v>0</v>
      </c>
      <c r="F1050" s="526"/>
      <c r="G1050" s="272"/>
      <c r="H1050" s="272"/>
      <c r="I1050" s="526"/>
      <c r="J1050" s="272"/>
      <c r="K1050" s="272"/>
      <c r="L1050" s="571">
        <f>I1050+J1050+K1050</f>
        <v>0</v>
      </c>
      <c r="M1050" s="270">
        <f t="shared" si="377"/>
      </c>
      <c r="N1050" s="271"/>
      <c r="O1050" s="493"/>
      <c r="P1050" s="281"/>
      <c r="Q1050" s="351">
        <f>L1050</f>
        <v>0</v>
      </c>
      <c r="R1050" s="494">
        <f t="shared" si="379"/>
        <v>0</v>
      </c>
      <c r="S1050" s="271"/>
      <c r="T1050" s="352"/>
      <c r="U1050" s="357"/>
      <c r="V1050" s="357"/>
      <c r="W1050" s="357"/>
      <c r="X1050" s="357"/>
      <c r="Y1050" s="357"/>
      <c r="Z1050" s="495"/>
      <c r="AA1050" s="349">
        <f t="shared" si="378"/>
        <v>0</v>
      </c>
    </row>
    <row r="1051" spans="1:27" ht="18.75" thickBot="1">
      <c r="A1051" s="290">
        <v>190</v>
      </c>
      <c r="B1051" s="180"/>
      <c r="C1051" s="140">
        <v>2120</v>
      </c>
      <c r="D1051" s="168" t="s">
        <v>1419</v>
      </c>
      <c r="E1051" s="539">
        <f>F1051+G1051+H1051</f>
        <v>0</v>
      </c>
      <c r="F1051" s="526"/>
      <c r="G1051" s="272"/>
      <c r="H1051" s="272"/>
      <c r="I1051" s="526"/>
      <c r="J1051" s="272"/>
      <c r="K1051" s="272"/>
      <c r="L1051" s="571">
        <f>I1051+J1051+K1051</f>
        <v>0</v>
      </c>
      <c r="M1051" s="270">
        <f t="shared" si="377"/>
      </c>
      <c r="N1051" s="271"/>
      <c r="O1051" s="493"/>
      <c r="P1051" s="281"/>
      <c r="Q1051" s="351">
        <f>L1051</f>
        <v>0</v>
      </c>
      <c r="R1051" s="494">
        <f t="shared" si="379"/>
        <v>0</v>
      </c>
      <c r="S1051" s="271"/>
      <c r="T1051" s="352"/>
      <c r="U1051" s="357"/>
      <c r="V1051" s="357"/>
      <c r="W1051" s="357"/>
      <c r="X1051" s="357"/>
      <c r="Y1051" s="357"/>
      <c r="Z1051" s="495"/>
      <c r="AA1051" s="349">
        <f t="shared" si="378"/>
        <v>0</v>
      </c>
    </row>
    <row r="1052" spans="1:27" ht="18.75" thickBot="1">
      <c r="A1052" s="290">
        <v>200</v>
      </c>
      <c r="B1052" s="180"/>
      <c r="C1052" s="140">
        <v>2125</v>
      </c>
      <c r="D1052" s="162" t="s">
        <v>556</v>
      </c>
      <c r="E1052" s="539">
        <f>F1052+G1052+H1052</f>
        <v>0</v>
      </c>
      <c r="F1052" s="526"/>
      <c r="G1052" s="272"/>
      <c r="H1052" s="272"/>
      <c r="I1052" s="526"/>
      <c r="J1052" s="272"/>
      <c r="K1052" s="272"/>
      <c r="L1052" s="571">
        <f>I1052+J1052+K1052</f>
        <v>0</v>
      </c>
      <c r="M1052" s="270">
        <f t="shared" si="377"/>
      </c>
      <c r="N1052" s="271"/>
      <c r="O1052" s="493"/>
      <c r="P1052" s="281"/>
      <c r="Q1052" s="351">
        <f>L1052</f>
        <v>0</v>
      </c>
      <c r="R1052" s="494">
        <f t="shared" si="379"/>
        <v>0</v>
      </c>
      <c r="S1052" s="271"/>
      <c r="T1052" s="352"/>
      <c r="U1052" s="357"/>
      <c r="V1052" s="357"/>
      <c r="W1052" s="357"/>
      <c r="X1052" s="357"/>
      <c r="Y1052" s="357"/>
      <c r="Z1052" s="495"/>
      <c r="AA1052" s="349">
        <f t="shared" si="378"/>
        <v>0</v>
      </c>
    </row>
    <row r="1053" spans="1:27" ht="18.75" thickBot="1">
      <c r="A1053" s="290">
        <v>200</v>
      </c>
      <c r="B1053" s="147"/>
      <c r="C1053" s="140">
        <v>2140</v>
      </c>
      <c r="D1053" s="168" t="s">
        <v>1421</v>
      </c>
      <c r="E1053" s="539">
        <f>F1053+G1053+H1053</f>
        <v>0</v>
      </c>
      <c r="F1053" s="526"/>
      <c r="G1053" s="272"/>
      <c r="H1053" s="272"/>
      <c r="I1053" s="526"/>
      <c r="J1053" s="272"/>
      <c r="K1053" s="272"/>
      <c r="L1053" s="571">
        <f>I1053+J1053+K1053</f>
        <v>0</v>
      </c>
      <c r="M1053" s="270">
        <f t="shared" si="377"/>
      </c>
      <c r="N1053" s="271"/>
      <c r="O1053" s="493"/>
      <c r="P1053" s="281"/>
      <c r="Q1053" s="351">
        <f>L1053</f>
        <v>0</v>
      </c>
      <c r="R1053" s="494">
        <f t="shared" si="379"/>
        <v>0</v>
      </c>
      <c r="S1053" s="271"/>
      <c r="T1053" s="352"/>
      <c r="U1053" s="357"/>
      <c r="V1053" s="357"/>
      <c r="W1053" s="357"/>
      <c r="X1053" s="357"/>
      <c r="Y1053" s="357"/>
      <c r="Z1053" s="495"/>
      <c r="AA1053" s="349">
        <f t="shared" si="378"/>
        <v>0</v>
      </c>
    </row>
    <row r="1054" spans="1:27" ht="18.75" thickBot="1">
      <c r="A1054" s="290">
        <v>205</v>
      </c>
      <c r="B1054" s="139"/>
      <c r="C1054" s="146">
        <v>2190</v>
      </c>
      <c r="D1054" s="609" t="s">
        <v>1422</v>
      </c>
      <c r="E1054" s="539">
        <f>F1054+G1054+H1054</f>
        <v>0</v>
      </c>
      <c r="F1054" s="526"/>
      <c r="G1054" s="272"/>
      <c r="H1054" s="272"/>
      <c r="I1054" s="526"/>
      <c r="J1054" s="272"/>
      <c r="K1054" s="272"/>
      <c r="L1054" s="571">
        <f>I1054+J1054+K1054</f>
        <v>0</v>
      </c>
      <c r="M1054" s="270">
        <f t="shared" si="377"/>
      </c>
      <c r="N1054" s="271"/>
      <c r="O1054" s="493"/>
      <c r="P1054" s="281"/>
      <c r="Q1054" s="351">
        <f>L1054</f>
        <v>0</v>
      </c>
      <c r="R1054" s="494">
        <f t="shared" si="379"/>
        <v>0</v>
      </c>
      <c r="S1054" s="271"/>
      <c r="T1054" s="352"/>
      <c r="U1054" s="357"/>
      <c r="V1054" s="357"/>
      <c r="W1054" s="357"/>
      <c r="X1054" s="357"/>
      <c r="Y1054" s="357"/>
      <c r="Z1054" s="495"/>
      <c r="AA1054" s="349">
        <f t="shared" si="378"/>
        <v>0</v>
      </c>
    </row>
    <row r="1055" spans="1:27" ht="18.75" thickBot="1">
      <c r="A1055" s="290">
        <v>210</v>
      </c>
      <c r="B1055" s="143">
        <v>2200</v>
      </c>
      <c r="C1055" s="864" t="s">
        <v>1423</v>
      </c>
      <c r="D1055" s="864"/>
      <c r="E1055" s="540">
        <f aca="true" t="shared" si="394" ref="E1055:L1055">SUM(E1056:E1057)</f>
        <v>0</v>
      </c>
      <c r="F1055" s="353">
        <f t="shared" si="394"/>
        <v>0</v>
      </c>
      <c r="G1055" s="279">
        <f t="shared" si="394"/>
        <v>0</v>
      </c>
      <c r="H1055" s="279">
        <f>SUM(H1056:H1057)</f>
        <v>0</v>
      </c>
      <c r="I1055" s="353">
        <f t="shared" si="394"/>
        <v>0</v>
      </c>
      <c r="J1055" s="279">
        <f t="shared" si="394"/>
        <v>0</v>
      </c>
      <c r="K1055" s="279">
        <f t="shared" si="394"/>
        <v>0</v>
      </c>
      <c r="L1055" s="279">
        <f t="shared" si="394"/>
        <v>0</v>
      </c>
      <c r="M1055" s="270">
        <f t="shared" si="377"/>
      </c>
      <c r="N1055" s="271"/>
      <c r="O1055" s="354">
        <f>SUM(O1056:O1057)</f>
        <v>0</v>
      </c>
      <c r="P1055" s="355">
        <f>SUM(P1056:P1057)</f>
        <v>0</v>
      </c>
      <c r="Q1055" s="496">
        <f>SUM(Q1056:Q1057)</f>
        <v>0</v>
      </c>
      <c r="R1055" s="497">
        <f>SUM(R1056:R1057)</f>
        <v>0</v>
      </c>
      <c r="S1055" s="271"/>
      <c r="T1055" s="356"/>
      <c r="U1055" s="367"/>
      <c r="V1055" s="367"/>
      <c r="W1055" s="367"/>
      <c r="X1055" s="367"/>
      <c r="Y1055" s="367"/>
      <c r="Z1055" s="498"/>
      <c r="AA1055" s="349">
        <f t="shared" si="378"/>
        <v>0</v>
      </c>
    </row>
    <row r="1056" spans="1:27" ht="18.75" thickBot="1">
      <c r="A1056" s="290">
        <v>215</v>
      </c>
      <c r="B1056" s="139"/>
      <c r="C1056" s="140">
        <v>2221</v>
      </c>
      <c r="D1056" s="142" t="s">
        <v>948</v>
      </c>
      <c r="E1056" s="539">
        <f aca="true" t="shared" si="395" ref="E1056:E1061">F1056+G1056+H1056</f>
        <v>0</v>
      </c>
      <c r="F1056" s="526"/>
      <c r="G1056" s="272"/>
      <c r="H1056" s="272"/>
      <c r="I1056" s="526"/>
      <c r="J1056" s="272"/>
      <c r="K1056" s="272"/>
      <c r="L1056" s="571">
        <f aca="true" t="shared" si="396" ref="L1056:L1061">I1056+J1056+K1056</f>
        <v>0</v>
      </c>
      <c r="M1056" s="270">
        <f t="shared" si="377"/>
      </c>
      <c r="N1056" s="271"/>
      <c r="O1056" s="493"/>
      <c r="P1056" s="281"/>
      <c r="Q1056" s="351">
        <f aca="true" t="shared" si="397" ref="Q1056:Q1061">L1056</f>
        <v>0</v>
      </c>
      <c r="R1056" s="494">
        <f aca="true" t="shared" si="398" ref="R1056:R1061">O1056+P1056-Q1056</f>
        <v>0</v>
      </c>
      <c r="S1056" s="271"/>
      <c r="T1056" s="352"/>
      <c r="U1056" s="357"/>
      <c r="V1056" s="357"/>
      <c r="W1056" s="357"/>
      <c r="X1056" s="357"/>
      <c r="Y1056" s="357"/>
      <c r="Z1056" s="495"/>
      <c r="AA1056" s="349">
        <f t="shared" si="378"/>
        <v>0</v>
      </c>
    </row>
    <row r="1057" spans="1:27" ht="18.75" thickBot="1">
      <c r="A1057" s="289">
        <v>220</v>
      </c>
      <c r="B1057" s="139"/>
      <c r="C1057" s="146">
        <v>2224</v>
      </c>
      <c r="D1057" s="145" t="s">
        <v>1424</v>
      </c>
      <c r="E1057" s="539">
        <f t="shared" si="395"/>
        <v>0</v>
      </c>
      <c r="F1057" s="526"/>
      <c r="G1057" s="272"/>
      <c r="H1057" s="272"/>
      <c r="I1057" s="526"/>
      <c r="J1057" s="272"/>
      <c r="K1057" s="272"/>
      <c r="L1057" s="571">
        <f t="shared" si="396"/>
        <v>0</v>
      </c>
      <c r="M1057" s="270">
        <f t="shared" si="377"/>
      </c>
      <c r="N1057" s="271"/>
      <c r="O1057" s="493"/>
      <c r="P1057" s="281"/>
      <c r="Q1057" s="351">
        <f t="shared" si="397"/>
        <v>0</v>
      </c>
      <c r="R1057" s="494">
        <f t="shared" si="398"/>
        <v>0</v>
      </c>
      <c r="S1057" s="271"/>
      <c r="T1057" s="352"/>
      <c r="U1057" s="357"/>
      <c r="V1057" s="357"/>
      <c r="W1057" s="357"/>
      <c r="X1057" s="357"/>
      <c r="Y1057" s="357"/>
      <c r="Z1057" s="495"/>
      <c r="AA1057" s="349">
        <f t="shared" si="378"/>
        <v>0</v>
      </c>
    </row>
    <row r="1058" spans="1:27" ht="18.75" thickBot="1">
      <c r="A1058" s="290">
        <v>225</v>
      </c>
      <c r="B1058" s="143">
        <v>2500</v>
      </c>
      <c r="C1058" s="868" t="s">
        <v>1425</v>
      </c>
      <c r="D1058" s="868"/>
      <c r="E1058" s="539">
        <f t="shared" si="395"/>
        <v>0</v>
      </c>
      <c r="F1058" s="528"/>
      <c r="G1058" s="285"/>
      <c r="H1058" s="285"/>
      <c r="I1058" s="528"/>
      <c r="J1058" s="285"/>
      <c r="K1058" s="285"/>
      <c r="L1058" s="571">
        <f t="shared" si="396"/>
        <v>0</v>
      </c>
      <c r="M1058" s="270">
        <f t="shared" si="377"/>
      </c>
      <c r="N1058" s="271"/>
      <c r="O1058" s="500"/>
      <c r="P1058" s="283"/>
      <c r="Q1058" s="351">
        <f t="shared" si="397"/>
        <v>0</v>
      </c>
      <c r="R1058" s="494">
        <f t="shared" si="398"/>
        <v>0</v>
      </c>
      <c r="S1058" s="271"/>
      <c r="T1058" s="356"/>
      <c r="U1058" s="367"/>
      <c r="V1058" s="357"/>
      <c r="W1058" s="357"/>
      <c r="X1058" s="367"/>
      <c r="Y1058" s="357"/>
      <c r="Z1058" s="495"/>
      <c r="AA1058" s="349">
        <f t="shared" si="378"/>
        <v>0</v>
      </c>
    </row>
    <row r="1059" spans="1:27" ht="18.75" thickBot="1">
      <c r="A1059" s="290">
        <v>230</v>
      </c>
      <c r="B1059" s="143">
        <v>2600</v>
      </c>
      <c r="C1059" s="870" t="s">
        <v>1426</v>
      </c>
      <c r="D1059" s="873"/>
      <c r="E1059" s="539">
        <f t="shared" si="395"/>
        <v>0</v>
      </c>
      <c r="F1059" s="528"/>
      <c r="G1059" s="285"/>
      <c r="H1059" s="285"/>
      <c r="I1059" s="528"/>
      <c r="J1059" s="285"/>
      <c r="K1059" s="285"/>
      <c r="L1059" s="571">
        <f t="shared" si="396"/>
        <v>0</v>
      </c>
      <c r="M1059" s="270">
        <f t="shared" si="377"/>
      </c>
      <c r="N1059" s="271"/>
      <c r="O1059" s="500"/>
      <c r="P1059" s="283"/>
      <c r="Q1059" s="351">
        <f t="shared" si="397"/>
        <v>0</v>
      </c>
      <c r="R1059" s="494">
        <f t="shared" si="398"/>
        <v>0</v>
      </c>
      <c r="S1059" s="271"/>
      <c r="T1059" s="356"/>
      <c r="U1059" s="367"/>
      <c r="V1059" s="357"/>
      <c r="W1059" s="357"/>
      <c r="X1059" s="367"/>
      <c r="Y1059" s="357"/>
      <c r="Z1059" s="495"/>
      <c r="AA1059" s="349">
        <f t="shared" si="378"/>
        <v>0</v>
      </c>
    </row>
    <row r="1060" spans="1:27" ht="18.75" thickBot="1">
      <c r="A1060" s="290">
        <v>245</v>
      </c>
      <c r="B1060" s="143">
        <v>2700</v>
      </c>
      <c r="C1060" s="870" t="s">
        <v>1427</v>
      </c>
      <c r="D1060" s="873"/>
      <c r="E1060" s="539">
        <f t="shared" si="395"/>
        <v>0</v>
      </c>
      <c r="F1060" s="528"/>
      <c r="G1060" s="285"/>
      <c r="H1060" s="285"/>
      <c r="I1060" s="528"/>
      <c r="J1060" s="285"/>
      <c r="K1060" s="285"/>
      <c r="L1060" s="571">
        <f t="shared" si="396"/>
        <v>0</v>
      </c>
      <c r="M1060" s="270">
        <f t="shared" si="377"/>
      </c>
      <c r="N1060" s="271"/>
      <c r="O1060" s="500"/>
      <c r="P1060" s="283"/>
      <c r="Q1060" s="351">
        <f t="shared" si="397"/>
        <v>0</v>
      </c>
      <c r="R1060" s="494">
        <f t="shared" si="398"/>
        <v>0</v>
      </c>
      <c r="S1060" s="271"/>
      <c r="T1060" s="356"/>
      <c r="U1060" s="367"/>
      <c r="V1060" s="357"/>
      <c r="W1060" s="357"/>
      <c r="X1060" s="367"/>
      <c r="Y1060" s="357"/>
      <c r="Z1060" s="495"/>
      <c r="AA1060" s="349">
        <f t="shared" si="378"/>
        <v>0</v>
      </c>
    </row>
    <row r="1061" spans="1:27" ht="18.75" thickBot="1">
      <c r="A1061" s="289">
        <v>220</v>
      </c>
      <c r="B1061" s="143">
        <v>2800</v>
      </c>
      <c r="C1061" s="870" t="s">
        <v>1428</v>
      </c>
      <c r="D1061" s="873"/>
      <c r="E1061" s="539">
        <f t="shared" si="395"/>
        <v>0</v>
      </c>
      <c r="F1061" s="528"/>
      <c r="G1061" s="285"/>
      <c r="H1061" s="285"/>
      <c r="I1061" s="528"/>
      <c r="J1061" s="285"/>
      <c r="K1061" s="285"/>
      <c r="L1061" s="571">
        <f t="shared" si="396"/>
        <v>0</v>
      </c>
      <c r="M1061" s="270">
        <f t="shared" si="377"/>
      </c>
      <c r="N1061" s="271"/>
      <c r="O1061" s="500"/>
      <c r="P1061" s="283"/>
      <c r="Q1061" s="351">
        <f t="shared" si="397"/>
        <v>0</v>
      </c>
      <c r="R1061" s="494">
        <f t="shared" si="398"/>
        <v>0</v>
      </c>
      <c r="S1061" s="271"/>
      <c r="T1061" s="356"/>
      <c r="U1061" s="367"/>
      <c r="V1061" s="357"/>
      <c r="W1061" s="357"/>
      <c r="X1061" s="367"/>
      <c r="Y1061" s="357"/>
      <c r="Z1061" s="495"/>
      <c r="AA1061" s="349">
        <f t="shared" si="378"/>
        <v>0</v>
      </c>
    </row>
    <row r="1062" spans="1:27" ht="18.75" thickBot="1">
      <c r="A1062" s="290">
        <v>225</v>
      </c>
      <c r="B1062" s="143">
        <v>2900</v>
      </c>
      <c r="C1062" s="860" t="s">
        <v>1429</v>
      </c>
      <c r="D1062" s="872"/>
      <c r="E1062" s="540">
        <f aca="true" t="shared" si="399" ref="E1062:L1062">SUM(E1063:E1068)</f>
        <v>0</v>
      </c>
      <c r="F1062" s="353">
        <f t="shared" si="399"/>
        <v>0</v>
      </c>
      <c r="G1062" s="279">
        <f t="shared" si="399"/>
        <v>0</v>
      </c>
      <c r="H1062" s="279">
        <f>SUM(H1063:H1068)</f>
        <v>0</v>
      </c>
      <c r="I1062" s="353">
        <f t="shared" si="399"/>
        <v>0</v>
      </c>
      <c r="J1062" s="279">
        <f t="shared" si="399"/>
        <v>0</v>
      </c>
      <c r="K1062" s="279">
        <f t="shared" si="399"/>
        <v>0</v>
      </c>
      <c r="L1062" s="279">
        <f t="shared" si="399"/>
        <v>0</v>
      </c>
      <c r="M1062" s="270">
        <f t="shared" si="377"/>
      </c>
      <c r="N1062" s="271"/>
      <c r="O1062" s="354">
        <f>SUM(O1063:O1068)</f>
        <v>0</v>
      </c>
      <c r="P1062" s="355">
        <f>SUM(P1063:P1068)</f>
        <v>0</v>
      </c>
      <c r="Q1062" s="496">
        <f>SUM(Q1063:Q1068)</f>
        <v>0</v>
      </c>
      <c r="R1062" s="497">
        <f>SUM(R1063:R1068)</f>
        <v>0</v>
      </c>
      <c r="S1062" s="271"/>
      <c r="T1062" s="356"/>
      <c r="U1062" s="367"/>
      <c r="V1062" s="367"/>
      <c r="W1062" s="367"/>
      <c r="X1062" s="367"/>
      <c r="Y1062" s="367"/>
      <c r="Z1062" s="498"/>
      <c r="AA1062" s="349">
        <f t="shared" si="378"/>
        <v>0</v>
      </c>
    </row>
    <row r="1063" spans="1:27" ht="18.75" thickBot="1">
      <c r="A1063" s="290">
        <v>230</v>
      </c>
      <c r="B1063" s="181"/>
      <c r="C1063" s="148">
        <v>2920</v>
      </c>
      <c r="D1063" s="360" t="s">
        <v>1430</v>
      </c>
      <c r="E1063" s="539">
        <f aca="true" t="shared" si="400" ref="E1063:E1068">F1063+G1063+H1063</f>
        <v>0</v>
      </c>
      <c r="F1063" s="526"/>
      <c r="G1063" s="272"/>
      <c r="H1063" s="272"/>
      <c r="I1063" s="526"/>
      <c r="J1063" s="272"/>
      <c r="K1063" s="272"/>
      <c r="L1063" s="571">
        <f aca="true" t="shared" si="401" ref="L1063:L1068">I1063+J1063+K1063</f>
        <v>0</v>
      </c>
      <c r="M1063" s="270">
        <f t="shared" si="377"/>
      </c>
      <c r="N1063" s="271"/>
      <c r="O1063" s="493"/>
      <c r="P1063" s="281"/>
      <c r="Q1063" s="351">
        <f aca="true" t="shared" si="402" ref="Q1063:Q1068">L1063</f>
        <v>0</v>
      </c>
      <c r="R1063" s="494">
        <f aca="true" t="shared" si="403" ref="R1063:R1068">O1063+P1063-Q1063</f>
        <v>0</v>
      </c>
      <c r="S1063" s="271"/>
      <c r="T1063" s="352"/>
      <c r="U1063" s="357"/>
      <c r="V1063" s="357"/>
      <c r="W1063" s="357"/>
      <c r="X1063" s="357"/>
      <c r="Y1063" s="357"/>
      <c r="Z1063" s="495"/>
      <c r="AA1063" s="349">
        <f t="shared" si="378"/>
        <v>0</v>
      </c>
    </row>
    <row r="1064" spans="1:27" ht="36" customHeight="1" thickBot="1">
      <c r="A1064" s="290">
        <v>235</v>
      </c>
      <c r="B1064" s="181"/>
      <c r="C1064" s="177">
        <v>2969</v>
      </c>
      <c r="D1064" s="361" t="s">
        <v>1431</v>
      </c>
      <c r="E1064" s="539">
        <f t="shared" si="400"/>
        <v>0</v>
      </c>
      <c r="F1064" s="526"/>
      <c r="G1064" s="272"/>
      <c r="H1064" s="272"/>
      <c r="I1064" s="526"/>
      <c r="J1064" s="272"/>
      <c r="K1064" s="272"/>
      <c r="L1064" s="571">
        <f t="shared" si="401"/>
        <v>0</v>
      </c>
      <c r="M1064" s="270">
        <f t="shared" si="377"/>
      </c>
      <c r="N1064" s="271"/>
      <c r="O1064" s="493"/>
      <c r="P1064" s="281"/>
      <c r="Q1064" s="351">
        <f t="shared" si="402"/>
        <v>0</v>
      </c>
      <c r="R1064" s="494">
        <f t="shared" si="403"/>
        <v>0</v>
      </c>
      <c r="S1064" s="271"/>
      <c r="T1064" s="352"/>
      <c r="U1064" s="357"/>
      <c r="V1064" s="357"/>
      <c r="W1064" s="357"/>
      <c r="X1064" s="357"/>
      <c r="Y1064" s="357"/>
      <c r="Z1064" s="495"/>
      <c r="AA1064" s="349">
        <f t="shared" si="378"/>
        <v>0</v>
      </c>
    </row>
    <row r="1065" spans="1:27" ht="32.25" thickBot="1">
      <c r="A1065" s="290">
        <v>240</v>
      </c>
      <c r="B1065" s="181"/>
      <c r="C1065" s="177">
        <v>2970</v>
      </c>
      <c r="D1065" s="361" t="s">
        <v>1432</v>
      </c>
      <c r="E1065" s="539">
        <f t="shared" si="400"/>
        <v>0</v>
      </c>
      <c r="F1065" s="526"/>
      <c r="G1065" s="272"/>
      <c r="H1065" s="272"/>
      <c r="I1065" s="526"/>
      <c r="J1065" s="272"/>
      <c r="K1065" s="272"/>
      <c r="L1065" s="571">
        <f t="shared" si="401"/>
        <v>0</v>
      </c>
      <c r="M1065" s="270">
        <f t="shared" si="377"/>
      </c>
      <c r="N1065" s="271"/>
      <c r="O1065" s="493"/>
      <c r="P1065" s="281"/>
      <c r="Q1065" s="351">
        <f t="shared" si="402"/>
        <v>0</v>
      </c>
      <c r="R1065" s="494">
        <f t="shared" si="403"/>
        <v>0</v>
      </c>
      <c r="S1065" s="271"/>
      <c r="T1065" s="352"/>
      <c r="U1065" s="357"/>
      <c r="V1065" s="357"/>
      <c r="W1065" s="357"/>
      <c r="X1065" s="357"/>
      <c r="Y1065" s="357"/>
      <c r="Z1065" s="495"/>
      <c r="AA1065" s="349">
        <f t="shared" si="378"/>
        <v>0</v>
      </c>
    </row>
    <row r="1066" spans="1:27" ht="18.75" thickBot="1">
      <c r="A1066" s="290">
        <v>245</v>
      </c>
      <c r="B1066" s="181"/>
      <c r="C1066" s="175">
        <v>2989</v>
      </c>
      <c r="D1066" s="362" t="s">
        <v>1433</v>
      </c>
      <c r="E1066" s="539">
        <f t="shared" si="400"/>
        <v>0</v>
      </c>
      <c r="F1066" s="526"/>
      <c r="G1066" s="272"/>
      <c r="H1066" s="272"/>
      <c r="I1066" s="526"/>
      <c r="J1066" s="272"/>
      <c r="K1066" s="272"/>
      <c r="L1066" s="571">
        <f t="shared" si="401"/>
        <v>0</v>
      </c>
      <c r="M1066" s="270">
        <f t="shared" si="377"/>
      </c>
      <c r="N1066" s="271"/>
      <c r="O1066" s="493"/>
      <c r="P1066" s="281"/>
      <c r="Q1066" s="351">
        <f t="shared" si="402"/>
        <v>0</v>
      </c>
      <c r="R1066" s="494">
        <f t="shared" si="403"/>
        <v>0</v>
      </c>
      <c r="S1066" s="271"/>
      <c r="T1066" s="352"/>
      <c r="U1066" s="357"/>
      <c r="V1066" s="357"/>
      <c r="W1066" s="357"/>
      <c r="X1066" s="357"/>
      <c r="Y1066" s="357"/>
      <c r="Z1066" s="495"/>
      <c r="AA1066" s="349">
        <f t="shared" si="378"/>
        <v>0</v>
      </c>
    </row>
    <row r="1067" spans="1:27" ht="18.75" thickBot="1">
      <c r="A1067" s="289">
        <v>250</v>
      </c>
      <c r="B1067" s="139"/>
      <c r="C1067" s="140">
        <v>2991</v>
      </c>
      <c r="D1067" s="363" t="s">
        <v>1434</v>
      </c>
      <c r="E1067" s="539">
        <f t="shared" si="400"/>
        <v>0</v>
      </c>
      <c r="F1067" s="526"/>
      <c r="G1067" s="272"/>
      <c r="H1067" s="272"/>
      <c r="I1067" s="526"/>
      <c r="J1067" s="272"/>
      <c r="K1067" s="272"/>
      <c r="L1067" s="571">
        <f t="shared" si="401"/>
        <v>0</v>
      </c>
      <c r="M1067" s="270">
        <f t="shared" si="377"/>
      </c>
      <c r="N1067" s="271"/>
      <c r="O1067" s="493"/>
      <c r="P1067" s="281"/>
      <c r="Q1067" s="351">
        <f t="shared" si="402"/>
        <v>0</v>
      </c>
      <c r="R1067" s="494">
        <f t="shared" si="403"/>
        <v>0</v>
      </c>
      <c r="S1067" s="271"/>
      <c r="T1067" s="352"/>
      <c r="U1067" s="357"/>
      <c r="V1067" s="357"/>
      <c r="W1067" s="357"/>
      <c r="X1067" s="357"/>
      <c r="Y1067" s="357"/>
      <c r="Z1067" s="495"/>
      <c r="AA1067" s="349">
        <f t="shared" si="378"/>
        <v>0</v>
      </c>
    </row>
    <row r="1068" spans="1:27" ht="18.75" thickBot="1">
      <c r="A1068" s="290">
        <v>255</v>
      </c>
      <c r="B1068" s="139"/>
      <c r="C1068" s="146">
        <v>2992</v>
      </c>
      <c r="D1068" s="159" t="s">
        <v>1435</v>
      </c>
      <c r="E1068" s="539">
        <f t="shared" si="400"/>
        <v>0</v>
      </c>
      <c r="F1068" s="526"/>
      <c r="G1068" s="272"/>
      <c r="H1068" s="272"/>
      <c r="I1068" s="526"/>
      <c r="J1068" s="272"/>
      <c r="K1068" s="272"/>
      <c r="L1068" s="571">
        <f t="shared" si="401"/>
        <v>0</v>
      </c>
      <c r="M1068" s="270">
        <f t="shared" si="377"/>
      </c>
      <c r="N1068" s="271"/>
      <c r="O1068" s="493"/>
      <c r="P1068" s="281"/>
      <c r="Q1068" s="351">
        <f t="shared" si="402"/>
        <v>0</v>
      </c>
      <c r="R1068" s="494">
        <f t="shared" si="403"/>
        <v>0</v>
      </c>
      <c r="S1068" s="271"/>
      <c r="T1068" s="352"/>
      <c r="U1068" s="357"/>
      <c r="V1068" s="357"/>
      <c r="W1068" s="357"/>
      <c r="X1068" s="357"/>
      <c r="Y1068" s="357"/>
      <c r="Z1068" s="495"/>
      <c r="AA1068" s="349">
        <f t="shared" si="378"/>
        <v>0</v>
      </c>
    </row>
    <row r="1069" spans="1:27" ht="18.75" thickBot="1">
      <c r="A1069" s="290">
        <v>265</v>
      </c>
      <c r="B1069" s="143">
        <v>3300</v>
      </c>
      <c r="C1069" s="860" t="s">
        <v>1436</v>
      </c>
      <c r="D1069" s="860"/>
      <c r="E1069" s="540">
        <f aca="true" t="shared" si="404" ref="E1069:L1069">SUM(E1070:E1075)</f>
        <v>0</v>
      </c>
      <c r="F1069" s="353">
        <f t="shared" si="404"/>
        <v>0</v>
      </c>
      <c r="G1069" s="279">
        <f t="shared" si="404"/>
        <v>0</v>
      </c>
      <c r="H1069" s="279">
        <f>SUM(H1070:H1075)</f>
        <v>0</v>
      </c>
      <c r="I1069" s="353">
        <f t="shared" si="404"/>
        <v>0</v>
      </c>
      <c r="J1069" s="279">
        <f t="shared" si="404"/>
        <v>0</v>
      </c>
      <c r="K1069" s="279">
        <f t="shared" si="404"/>
        <v>0</v>
      </c>
      <c r="L1069" s="279">
        <f t="shared" si="404"/>
        <v>0</v>
      </c>
      <c r="M1069" s="270">
        <f t="shared" si="377"/>
      </c>
      <c r="N1069" s="271"/>
      <c r="O1069" s="356"/>
      <c r="P1069" s="367"/>
      <c r="Q1069" s="367"/>
      <c r="R1069" s="498"/>
      <c r="S1069" s="271"/>
      <c r="T1069" s="356"/>
      <c r="U1069" s="367"/>
      <c r="V1069" s="367"/>
      <c r="W1069" s="367"/>
      <c r="X1069" s="367"/>
      <c r="Y1069" s="367"/>
      <c r="Z1069" s="498"/>
      <c r="AA1069" s="349">
        <f t="shared" si="378"/>
        <v>0</v>
      </c>
    </row>
    <row r="1070" spans="1:27" ht="18.75" thickBot="1">
      <c r="A1070" s="289">
        <v>270</v>
      </c>
      <c r="B1070" s="147"/>
      <c r="C1070" s="148">
        <v>3301</v>
      </c>
      <c r="D1070" s="541" t="s">
        <v>1437</v>
      </c>
      <c r="E1070" s="539">
        <f aca="true" t="shared" si="405" ref="E1070:E1078">F1070+G1070+H1070</f>
        <v>0</v>
      </c>
      <c r="F1070" s="526"/>
      <c r="G1070" s="272"/>
      <c r="H1070" s="272"/>
      <c r="I1070" s="526"/>
      <c r="J1070" s="272"/>
      <c r="K1070" s="272"/>
      <c r="L1070" s="571">
        <f aca="true" t="shared" si="406" ref="L1070:L1078">I1070+J1070+K1070</f>
        <v>0</v>
      </c>
      <c r="M1070" s="270">
        <f t="shared" si="377"/>
      </c>
      <c r="N1070" s="271"/>
      <c r="O1070" s="352"/>
      <c r="P1070" s="357"/>
      <c r="Q1070" s="357"/>
      <c r="R1070" s="495"/>
      <c r="S1070" s="271"/>
      <c r="T1070" s="352"/>
      <c r="U1070" s="357"/>
      <c r="V1070" s="357"/>
      <c r="W1070" s="357"/>
      <c r="X1070" s="357"/>
      <c r="Y1070" s="357"/>
      <c r="Z1070" s="495"/>
      <c r="AA1070" s="349">
        <f t="shared" si="378"/>
        <v>0</v>
      </c>
    </row>
    <row r="1071" spans="1:27" ht="18.75" thickBot="1">
      <c r="A1071" s="289">
        <v>290</v>
      </c>
      <c r="B1071" s="147"/>
      <c r="C1071" s="177">
        <v>3302</v>
      </c>
      <c r="D1071" s="542" t="s">
        <v>557</v>
      </c>
      <c r="E1071" s="539">
        <f t="shared" si="405"/>
        <v>0</v>
      </c>
      <c r="F1071" s="526"/>
      <c r="G1071" s="272"/>
      <c r="H1071" s="272"/>
      <c r="I1071" s="526"/>
      <c r="J1071" s="272"/>
      <c r="K1071" s="272"/>
      <c r="L1071" s="571">
        <f t="shared" si="406"/>
        <v>0</v>
      </c>
      <c r="M1071" s="270">
        <f t="shared" si="377"/>
      </c>
      <c r="N1071" s="271"/>
      <c r="O1071" s="352"/>
      <c r="P1071" s="357"/>
      <c r="Q1071" s="357"/>
      <c r="R1071" s="495"/>
      <c r="S1071" s="271"/>
      <c r="T1071" s="352"/>
      <c r="U1071" s="357"/>
      <c r="V1071" s="357"/>
      <c r="W1071" s="357"/>
      <c r="X1071" s="357"/>
      <c r="Y1071" s="357"/>
      <c r="Z1071" s="495"/>
      <c r="AA1071" s="349">
        <f t="shared" si="378"/>
        <v>0</v>
      </c>
    </row>
    <row r="1072" spans="1:27" ht="18.75" thickBot="1">
      <c r="A1072" s="358">
        <v>320</v>
      </c>
      <c r="B1072" s="147"/>
      <c r="C1072" s="177">
        <v>3303</v>
      </c>
      <c r="D1072" s="542" t="s">
        <v>1439</v>
      </c>
      <c r="E1072" s="539">
        <f t="shared" si="405"/>
        <v>0</v>
      </c>
      <c r="F1072" s="526"/>
      <c r="G1072" s="272"/>
      <c r="H1072" s="272"/>
      <c r="I1072" s="526"/>
      <c r="J1072" s="272"/>
      <c r="K1072" s="272"/>
      <c r="L1072" s="571">
        <f t="shared" si="406"/>
        <v>0</v>
      </c>
      <c r="M1072" s="270">
        <f t="shared" si="377"/>
      </c>
      <c r="N1072" s="271"/>
      <c r="O1072" s="352"/>
      <c r="P1072" s="357"/>
      <c r="Q1072" s="357"/>
      <c r="R1072" s="495"/>
      <c r="S1072" s="271"/>
      <c r="T1072" s="352"/>
      <c r="U1072" s="357"/>
      <c r="V1072" s="357"/>
      <c r="W1072" s="357"/>
      <c r="X1072" s="357"/>
      <c r="Y1072" s="357"/>
      <c r="Z1072" s="495"/>
      <c r="AA1072" s="349">
        <f t="shared" si="378"/>
        <v>0</v>
      </c>
    </row>
    <row r="1073" spans="1:27" ht="18.75" thickBot="1">
      <c r="A1073" s="289">
        <v>330</v>
      </c>
      <c r="B1073" s="147"/>
      <c r="C1073" s="175">
        <v>3304</v>
      </c>
      <c r="D1073" s="543" t="s">
        <v>1440</v>
      </c>
      <c r="E1073" s="539">
        <f t="shared" si="405"/>
        <v>0</v>
      </c>
      <c r="F1073" s="526"/>
      <c r="G1073" s="272"/>
      <c r="H1073" s="272"/>
      <c r="I1073" s="526"/>
      <c r="J1073" s="272"/>
      <c r="K1073" s="272"/>
      <c r="L1073" s="571">
        <f t="shared" si="406"/>
        <v>0</v>
      </c>
      <c r="M1073" s="270">
        <f t="shared" si="377"/>
      </c>
      <c r="N1073" s="271"/>
      <c r="O1073" s="352"/>
      <c r="P1073" s="357"/>
      <c r="Q1073" s="357"/>
      <c r="R1073" s="495"/>
      <c r="S1073" s="271"/>
      <c r="T1073" s="352"/>
      <c r="U1073" s="357"/>
      <c r="V1073" s="357"/>
      <c r="W1073" s="357"/>
      <c r="X1073" s="357"/>
      <c r="Y1073" s="357"/>
      <c r="Z1073" s="495"/>
      <c r="AA1073" s="349">
        <f t="shared" si="378"/>
        <v>0</v>
      </c>
    </row>
    <row r="1074" spans="1:27" ht="30.75" thickBot="1">
      <c r="A1074" s="289">
        <v>350</v>
      </c>
      <c r="B1074" s="147"/>
      <c r="C1074" s="146">
        <v>3305</v>
      </c>
      <c r="D1074" s="544" t="s">
        <v>1441</v>
      </c>
      <c r="E1074" s="539">
        <f t="shared" si="405"/>
        <v>0</v>
      </c>
      <c r="F1074" s="526"/>
      <c r="G1074" s="272"/>
      <c r="H1074" s="272"/>
      <c r="I1074" s="526"/>
      <c r="J1074" s="272"/>
      <c r="K1074" s="272"/>
      <c r="L1074" s="571">
        <f t="shared" si="406"/>
        <v>0</v>
      </c>
      <c r="M1074" s="270">
        <f t="shared" si="377"/>
      </c>
      <c r="N1074" s="271"/>
      <c r="O1074" s="352"/>
      <c r="P1074" s="357"/>
      <c r="Q1074" s="357"/>
      <c r="R1074" s="495"/>
      <c r="S1074" s="271"/>
      <c r="T1074" s="352"/>
      <c r="U1074" s="357"/>
      <c r="V1074" s="357"/>
      <c r="W1074" s="357"/>
      <c r="X1074" s="357"/>
      <c r="Y1074" s="357"/>
      <c r="Z1074" s="495"/>
      <c r="AA1074" s="349">
        <f t="shared" si="378"/>
        <v>0</v>
      </c>
    </row>
    <row r="1075" spans="1:27" ht="18.75" thickBot="1">
      <c r="A1075" s="290">
        <v>355</v>
      </c>
      <c r="B1075" s="147"/>
      <c r="C1075" s="146">
        <v>3306</v>
      </c>
      <c r="D1075" s="544" t="s">
        <v>1442</v>
      </c>
      <c r="E1075" s="539">
        <f t="shared" si="405"/>
        <v>0</v>
      </c>
      <c r="F1075" s="526"/>
      <c r="G1075" s="272"/>
      <c r="H1075" s="272"/>
      <c r="I1075" s="526"/>
      <c r="J1075" s="272"/>
      <c r="K1075" s="272"/>
      <c r="L1075" s="571">
        <f t="shared" si="406"/>
        <v>0</v>
      </c>
      <c r="M1075" s="270">
        <f t="shared" si="377"/>
      </c>
      <c r="N1075" s="271"/>
      <c r="O1075" s="352"/>
      <c r="P1075" s="357"/>
      <c r="Q1075" s="357"/>
      <c r="R1075" s="495"/>
      <c r="S1075" s="271"/>
      <c r="T1075" s="352"/>
      <c r="U1075" s="357"/>
      <c r="V1075" s="357"/>
      <c r="W1075" s="357"/>
      <c r="X1075" s="357"/>
      <c r="Y1075" s="357"/>
      <c r="Z1075" s="495"/>
      <c r="AA1075" s="349">
        <f t="shared" si="378"/>
        <v>0</v>
      </c>
    </row>
    <row r="1076" spans="1:27" ht="18.75" thickBot="1">
      <c r="A1076" s="290">
        <v>375</v>
      </c>
      <c r="B1076" s="143">
        <v>3900</v>
      </c>
      <c r="C1076" s="868" t="s">
        <v>1443</v>
      </c>
      <c r="D1076" s="874"/>
      <c r="E1076" s="539">
        <f t="shared" si="405"/>
        <v>0</v>
      </c>
      <c r="F1076" s="528"/>
      <c r="G1076" s="285"/>
      <c r="H1076" s="285"/>
      <c r="I1076" s="528"/>
      <c r="J1076" s="285"/>
      <c r="K1076" s="285"/>
      <c r="L1076" s="571">
        <f t="shared" si="406"/>
        <v>0</v>
      </c>
      <c r="M1076" s="270">
        <f aca="true" t="shared" si="407" ref="M1076:M1122">(IF($E1076&lt;&gt;0,$M$2,IF($L1076&lt;&gt;0,$M$2,"")))</f>
      </c>
      <c r="N1076" s="271"/>
      <c r="O1076" s="500"/>
      <c r="P1076" s="283"/>
      <c r="Q1076" s="355">
        <f aca="true" t="shared" si="408" ref="Q1076:Q1119">L1076</f>
        <v>0</v>
      </c>
      <c r="R1076" s="494">
        <f>O1076+P1076-Q1076</f>
        <v>0</v>
      </c>
      <c r="S1076" s="271"/>
      <c r="T1076" s="500"/>
      <c r="U1076" s="283"/>
      <c r="V1076" s="501">
        <f>+IF(+(O1076+P1076)&gt;=L1076,+P1076,+(+L1076-O1076))</f>
        <v>0</v>
      </c>
      <c r="W1076" s="351">
        <f>T1076+U1076-V1076</f>
        <v>0</v>
      </c>
      <c r="X1076" s="283"/>
      <c r="Y1076" s="283"/>
      <c r="Z1076" s="282"/>
      <c r="AA1076" s="349">
        <f aca="true" t="shared" si="409" ref="AA1076:AA1119">W1076-X1076-Y1076-Z1076</f>
        <v>0</v>
      </c>
    </row>
    <row r="1077" spans="1:27" ht="18.75" thickBot="1">
      <c r="A1077" s="290">
        <v>380</v>
      </c>
      <c r="B1077" s="143">
        <v>4000</v>
      </c>
      <c r="C1077" s="869" t="s">
        <v>1444</v>
      </c>
      <c r="D1077" s="869"/>
      <c r="E1077" s="539">
        <f t="shared" si="405"/>
        <v>0</v>
      </c>
      <c r="F1077" s="528"/>
      <c r="G1077" s="285"/>
      <c r="H1077" s="285"/>
      <c r="I1077" s="528"/>
      <c r="J1077" s="285"/>
      <c r="K1077" s="285"/>
      <c r="L1077" s="571">
        <f t="shared" si="406"/>
        <v>0</v>
      </c>
      <c r="M1077" s="270">
        <f t="shared" si="407"/>
      </c>
      <c r="N1077" s="271"/>
      <c r="O1077" s="500"/>
      <c r="P1077" s="283"/>
      <c r="Q1077" s="355">
        <f t="shared" si="408"/>
        <v>0</v>
      </c>
      <c r="R1077" s="494">
        <f>O1077+P1077-Q1077</f>
        <v>0</v>
      </c>
      <c r="S1077" s="271"/>
      <c r="T1077" s="356"/>
      <c r="U1077" s="367"/>
      <c r="V1077" s="367"/>
      <c r="W1077" s="357"/>
      <c r="X1077" s="367"/>
      <c r="Y1077" s="367"/>
      <c r="Z1077" s="495"/>
      <c r="AA1077" s="349">
        <f t="shared" si="409"/>
        <v>0</v>
      </c>
    </row>
    <row r="1078" spans="1:27" ht="18.75" thickBot="1">
      <c r="A1078" s="290">
        <v>385</v>
      </c>
      <c r="B1078" s="143">
        <v>4100</v>
      </c>
      <c r="C1078" s="869" t="s">
        <v>1445</v>
      </c>
      <c r="D1078" s="869"/>
      <c r="E1078" s="539">
        <f t="shared" si="405"/>
        <v>0</v>
      </c>
      <c r="F1078" s="528"/>
      <c r="G1078" s="285"/>
      <c r="H1078" s="285"/>
      <c r="I1078" s="528"/>
      <c r="J1078" s="285"/>
      <c r="K1078" s="285"/>
      <c r="L1078" s="571">
        <f t="shared" si="406"/>
        <v>0</v>
      </c>
      <c r="M1078" s="270">
        <f t="shared" si="407"/>
      </c>
      <c r="N1078" s="271"/>
      <c r="O1078" s="356"/>
      <c r="P1078" s="367"/>
      <c r="Q1078" s="367"/>
      <c r="R1078" s="498"/>
      <c r="S1078" s="271"/>
      <c r="T1078" s="356"/>
      <c r="U1078" s="367"/>
      <c r="V1078" s="367"/>
      <c r="W1078" s="367"/>
      <c r="X1078" s="367"/>
      <c r="Y1078" s="367"/>
      <c r="Z1078" s="498"/>
      <c r="AA1078" s="349">
        <f t="shared" si="409"/>
        <v>0</v>
      </c>
    </row>
    <row r="1079" spans="1:27" ht="18.75" thickBot="1">
      <c r="A1079" s="290">
        <v>390</v>
      </c>
      <c r="B1079" s="143">
        <v>4200</v>
      </c>
      <c r="C1079" s="860" t="s">
        <v>1446</v>
      </c>
      <c r="D1079" s="872"/>
      <c r="E1079" s="540">
        <f aca="true" t="shared" si="410" ref="E1079:L1079">SUM(E1080:E1085)</f>
        <v>0</v>
      </c>
      <c r="F1079" s="353">
        <f t="shared" si="410"/>
        <v>0</v>
      </c>
      <c r="G1079" s="279">
        <f t="shared" si="410"/>
        <v>0</v>
      </c>
      <c r="H1079" s="279">
        <f>SUM(H1080:H1085)</f>
        <v>0</v>
      </c>
      <c r="I1079" s="353">
        <f t="shared" si="410"/>
        <v>0</v>
      </c>
      <c r="J1079" s="279">
        <f t="shared" si="410"/>
        <v>0</v>
      </c>
      <c r="K1079" s="279">
        <f t="shared" si="410"/>
        <v>0</v>
      </c>
      <c r="L1079" s="279">
        <f t="shared" si="410"/>
        <v>0</v>
      </c>
      <c r="M1079" s="270">
        <f t="shared" si="407"/>
      </c>
      <c r="N1079" s="271"/>
      <c r="O1079" s="354">
        <f>SUM(O1080:O1085)</f>
        <v>0</v>
      </c>
      <c r="P1079" s="355">
        <f>SUM(P1080:P1085)</f>
        <v>0</v>
      </c>
      <c r="Q1079" s="496">
        <f>SUM(Q1080:Q1085)</f>
        <v>0</v>
      </c>
      <c r="R1079" s="497">
        <f>SUM(R1080:R1085)</f>
        <v>0</v>
      </c>
      <c r="S1079" s="271"/>
      <c r="T1079" s="354">
        <f aca="true" t="shared" si="411" ref="T1079:Z1079">SUM(T1080:T1085)</f>
        <v>0</v>
      </c>
      <c r="U1079" s="355">
        <f t="shared" si="411"/>
        <v>0</v>
      </c>
      <c r="V1079" s="355">
        <f t="shared" si="411"/>
        <v>0</v>
      </c>
      <c r="W1079" s="355">
        <f t="shared" si="411"/>
        <v>0</v>
      </c>
      <c r="X1079" s="355">
        <f t="shared" si="411"/>
        <v>0</v>
      </c>
      <c r="Y1079" s="355">
        <f t="shared" si="411"/>
        <v>0</v>
      </c>
      <c r="Z1079" s="497">
        <f t="shared" si="411"/>
        <v>0</v>
      </c>
      <c r="AA1079" s="349">
        <f t="shared" si="409"/>
        <v>0</v>
      </c>
    </row>
    <row r="1080" spans="1:27" ht="18.75" thickBot="1">
      <c r="A1080" s="290">
        <v>395</v>
      </c>
      <c r="B1080" s="182"/>
      <c r="C1080" s="148">
        <v>4201</v>
      </c>
      <c r="D1080" s="141" t="s">
        <v>1447</v>
      </c>
      <c r="E1080" s="539">
        <f aca="true" t="shared" si="412" ref="E1080:E1085">F1080+G1080+H1080</f>
        <v>0</v>
      </c>
      <c r="F1080" s="526"/>
      <c r="G1080" s="272"/>
      <c r="H1080" s="272"/>
      <c r="I1080" s="526"/>
      <c r="J1080" s="272"/>
      <c r="K1080" s="272"/>
      <c r="L1080" s="571">
        <f aca="true" t="shared" si="413" ref="L1080:L1085">I1080+J1080+K1080</f>
        <v>0</v>
      </c>
      <c r="M1080" s="270">
        <f t="shared" si="407"/>
      </c>
      <c r="N1080" s="271"/>
      <c r="O1080" s="493"/>
      <c r="P1080" s="281"/>
      <c r="Q1080" s="351">
        <f t="shared" si="408"/>
        <v>0</v>
      </c>
      <c r="R1080" s="494">
        <f aca="true" t="shared" si="414" ref="R1080:R1085">O1080+P1080-Q1080</f>
        <v>0</v>
      </c>
      <c r="S1080" s="271"/>
      <c r="T1080" s="493"/>
      <c r="U1080" s="281"/>
      <c r="V1080" s="501">
        <f aca="true" t="shared" si="415" ref="V1080:V1085">+IF(+(O1080+P1080)&gt;=L1080,+P1080,+(+L1080-O1080))</f>
        <v>0</v>
      </c>
      <c r="W1080" s="351">
        <f aca="true" t="shared" si="416" ref="W1080:W1085">T1080+U1080-V1080</f>
        <v>0</v>
      </c>
      <c r="X1080" s="281"/>
      <c r="Y1080" s="281"/>
      <c r="Z1080" s="282"/>
      <c r="AA1080" s="349">
        <f t="shared" si="409"/>
        <v>0</v>
      </c>
    </row>
    <row r="1081" spans="1:27" ht="18.75" thickBot="1">
      <c r="A1081" s="284">
        <v>397</v>
      </c>
      <c r="B1081" s="182"/>
      <c r="C1081" s="140">
        <v>4202</v>
      </c>
      <c r="D1081" s="142" t="s">
        <v>1448</v>
      </c>
      <c r="E1081" s="539">
        <f t="shared" si="412"/>
        <v>0</v>
      </c>
      <c r="F1081" s="526"/>
      <c r="G1081" s="272"/>
      <c r="H1081" s="272"/>
      <c r="I1081" s="526"/>
      <c r="J1081" s="272"/>
      <c r="K1081" s="272"/>
      <c r="L1081" s="571">
        <f t="shared" si="413"/>
        <v>0</v>
      </c>
      <c r="M1081" s="270">
        <f t="shared" si="407"/>
      </c>
      <c r="N1081" s="271"/>
      <c r="O1081" s="493"/>
      <c r="P1081" s="281"/>
      <c r="Q1081" s="351">
        <f t="shared" si="408"/>
        <v>0</v>
      </c>
      <c r="R1081" s="494">
        <f t="shared" si="414"/>
        <v>0</v>
      </c>
      <c r="S1081" s="271"/>
      <c r="T1081" s="493"/>
      <c r="U1081" s="281"/>
      <c r="V1081" s="501">
        <f t="shared" si="415"/>
        <v>0</v>
      </c>
      <c r="W1081" s="351">
        <f t="shared" si="416"/>
        <v>0</v>
      </c>
      <c r="X1081" s="281"/>
      <c r="Y1081" s="281"/>
      <c r="Z1081" s="282"/>
      <c r="AA1081" s="349">
        <f t="shared" si="409"/>
        <v>0</v>
      </c>
    </row>
    <row r="1082" spans="1:27" ht="18.75" thickBot="1">
      <c r="A1082" s="273">
        <v>398</v>
      </c>
      <c r="B1082" s="182"/>
      <c r="C1082" s="140">
        <v>4214</v>
      </c>
      <c r="D1082" s="142" t="s">
        <v>1449</v>
      </c>
      <c r="E1082" s="539">
        <f t="shared" si="412"/>
        <v>0</v>
      </c>
      <c r="F1082" s="526"/>
      <c r="G1082" s="272"/>
      <c r="H1082" s="272"/>
      <c r="I1082" s="526"/>
      <c r="J1082" s="272"/>
      <c r="K1082" s="272"/>
      <c r="L1082" s="571">
        <f t="shared" si="413"/>
        <v>0</v>
      </c>
      <c r="M1082" s="270">
        <f t="shared" si="407"/>
      </c>
      <c r="N1082" s="271"/>
      <c r="O1082" s="493"/>
      <c r="P1082" s="281"/>
      <c r="Q1082" s="351">
        <f t="shared" si="408"/>
        <v>0</v>
      </c>
      <c r="R1082" s="494">
        <f t="shared" si="414"/>
        <v>0</v>
      </c>
      <c r="S1082" s="271"/>
      <c r="T1082" s="493"/>
      <c r="U1082" s="281"/>
      <c r="V1082" s="501">
        <f t="shared" si="415"/>
        <v>0</v>
      </c>
      <c r="W1082" s="351">
        <f t="shared" si="416"/>
        <v>0</v>
      </c>
      <c r="X1082" s="281"/>
      <c r="Y1082" s="281"/>
      <c r="Z1082" s="282"/>
      <c r="AA1082" s="349">
        <f t="shared" si="409"/>
        <v>0</v>
      </c>
    </row>
    <row r="1083" spans="1:27" ht="18.75" thickBot="1">
      <c r="A1083" s="273">
        <v>399</v>
      </c>
      <c r="B1083" s="182"/>
      <c r="C1083" s="140">
        <v>4217</v>
      </c>
      <c r="D1083" s="142" t="s">
        <v>1450</v>
      </c>
      <c r="E1083" s="539">
        <f t="shared" si="412"/>
        <v>0</v>
      </c>
      <c r="F1083" s="526"/>
      <c r="G1083" s="272"/>
      <c r="H1083" s="272"/>
      <c r="I1083" s="526"/>
      <c r="J1083" s="272"/>
      <c r="K1083" s="272"/>
      <c r="L1083" s="571">
        <f t="shared" si="413"/>
        <v>0</v>
      </c>
      <c r="M1083" s="270">
        <f t="shared" si="407"/>
      </c>
      <c r="N1083" s="271"/>
      <c r="O1083" s="493"/>
      <c r="P1083" s="281"/>
      <c r="Q1083" s="351">
        <f t="shared" si="408"/>
        <v>0</v>
      </c>
      <c r="R1083" s="494">
        <f t="shared" si="414"/>
        <v>0</v>
      </c>
      <c r="S1083" s="271"/>
      <c r="T1083" s="493"/>
      <c r="U1083" s="281"/>
      <c r="V1083" s="501">
        <f t="shared" si="415"/>
        <v>0</v>
      </c>
      <c r="W1083" s="351">
        <f t="shared" si="416"/>
        <v>0</v>
      </c>
      <c r="X1083" s="281"/>
      <c r="Y1083" s="281"/>
      <c r="Z1083" s="282"/>
      <c r="AA1083" s="349">
        <f t="shared" si="409"/>
        <v>0</v>
      </c>
    </row>
    <row r="1084" spans="1:27" ht="32.25" thickBot="1">
      <c r="A1084" s="273">
        <v>400</v>
      </c>
      <c r="B1084" s="182"/>
      <c r="C1084" s="140">
        <v>4218</v>
      </c>
      <c r="D1084" s="149" t="s">
        <v>1451</v>
      </c>
      <c r="E1084" s="539">
        <f t="shared" si="412"/>
        <v>0</v>
      </c>
      <c r="F1084" s="526"/>
      <c r="G1084" s="272"/>
      <c r="H1084" s="272"/>
      <c r="I1084" s="526"/>
      <c r="J1084" s="272"/>
      <c r="K1084" s="272"/>
      <c r="L1084" s="571">
        <f t="shared" si="413"/>
        <v>0</v>
      </c>
      <c r="M1084" s="270">
        <f t="shared" si="407"/>
      </c>
      <c r="N1084" s="271"/>
      <c r="O1084" s="493"/>
      <c r="P1084" s="281"/>
      <c r="Q1084" s="351">
        <f t="shared" si="408"/>
        <v>0</v>
      </c>
      <c r="R1084" s="494">
        <f t="shared" si="414"/>
        <v>0</v>
      </c>
      <c r="S1084" s="271"/>
      <c r="T1084" s="493"/>
      <c r="U1084" s="281"/>
      <c r="V1084" s="501">
        <f t="shared" si="415"/>
        <v>0</v>
      </c>
      <c r="W1084" s="351">
        <f t="shared" si="416"/>
        <v>0</v>
      </c>
      <c r="X1084" s="281"/>
      <c r="Y1084" s="281"/>
      <c r="Z1084" s="282"/>
      <c r="AA1084" s="349">
        <f t="shared" si="409"/>
        <v>0</v>
      </c>
    </row>
    <row r="1085" spans="1:27" ht="18.75" thickBot="1">
      <c r="A1085" s="273">
        <v>401</v>
      </c>
      <c r="B1085" s="182"/>
      <c r="C1085" s="140">
        <v>4219</v>
      </c>
      <c r="D1085" s="162" t="s">
        <v>1452</v>
      </c>
      <c r="E1085" s="539">
        <f t="shared" si="412"/>
        <v>0</v>
      </c>
      <c r="F1085" s="526"/>
      <c r="G1085" s="272"/>
      <c r="H1085" s="272"/>
      <c r="I1085" s="526"/>
      <c r="J1085" s="272"/>
      <c r="K1085" s="272"/>
      <c r="L1085" s="571">
        <f t="shared" si="413"/>
        <v>0</v>
      </c>
      <c r="M1085" s="270">
        <f t="shared" si="407"/>
      </c>
      <c r="N1085" s="271"/>
      <c r="O1085" s="493"/>
      <c r="P1085" s="281"/>
      <c r="Q1085" s="351">
        <f t="shared" si="408"/>
        <v>0</v>
      </c>
      <c r="R1085" s="494">
        <f t="shared" si="414"/>
        <v>0</v>
      </c>
      <c r="S1085" s="271"/>
      <c r="T1085" s="493"/>
      <c r="U1085" s="281"/>
      <c r="V1085" s="501">
        <f t="shared" si="415"/>
        <v>0</v>
      </c>
      <c r="W1085" s="351">
        <f t="shared" si="416"/>
        <v>0</v>
      </c>
      <c r="X1085" s="281"/>
      <c r="Y1085" s="281"/>
      <c r="Z1085" s="282"/>
      <c r="AA1085" s="349">
        <f t="shared" si="409"/>
        <v>0</v>
      </c>
    </row>
    <row r="1086" spans="1:27" ht="18.75" thickBot="1">
      <c r="A1086" s="273">
        <v>402</v>
      </c>
      <c r="B1086" s="143">
        <v>4300</v>
      </c>
      <c r="C1086" s="864" t="s">
        <v>1453</v>
      </c>
      <c r="D1086" s="864"/>
      <c r="E1086" s="540">
        <f aca="true" t="shared" si="417" ref="E1086:L1086">SUM(E1087:E1089)</f>
        <v>0</v>
      </c>
      <c r="F1086" s="353">
        <f t="shared" si="417"/>
        <v>0</v>
      </c>
      <c r="G1086" s="279">
        <f t="shared" si="417"/>
        <v>0</v>
      </c>
      <c r="H1086" s="279">
        <f>SUM(H1087:H1089)</f>
        <v>0</v>
      </c>
      <c r="I1086" s="353">
        <f t="shared" si="417"/>
        <v>0</v>
      </c>
      <c r="J1086" s="279">
        <f t="shared" si="417"/>
        <v>0</v>
      </c>
      <c r="K1086" s="279">
        <f t="shared" si="417"/>
        <v>0</v>
      </c>
      <c r="L1086" s="279">
        <f t="shared" si="417"/>
        <v>0</v>
      </c>
      <c r="M1086" s="270">
        <f t="shared" si="407"/>
      </c>
      <c r="N1086" s="271"/>
      <c r="O1086" s="354">
        <f>SUM(O1087:O1089)</f>
        <v>0</v>
      </c>
      <c r="P1086" s="355">
        <f>SUM(P1087:P1089)</f>
        <v>0</v>
      </c>
      <c r="Q1086" s="496">
        <f>SUM(Q1087:Q1089)</f>
        <v>0</v>
      </c>
      <c r="R1086" s="497">
        <f>SUM(R1087:R1089)</f>
        <v>0</v>
      </c>
      <c r="S1086" s="271"/>
      <c r="T1086" s="354">
        <f aca="true" t="shared" si="418" ref="T1086:Z1086">SUM(T1087:T1089)</f>
        <v>0</v>
      </c>
      <c r="U1086" s="355">
        <f t="shared" si="418"/>
        <v>0</v>
      </c>
      <c r="V1086" s="355">
        <f t="shared" si="418"/>
        <v>0</v>
      </c>
      <c r="W1086" s="355">
        <f t="shared" si="418"/>
        <v>0</v>
      </c>
      <c r="X1086" s="355">
        <f t="shared" si="418"/>
        <v>0</v>
      </c>
      <c r="Y1086" s="355">
        <f t="shared" si="418"/>
        <v>0</v>
      </c>
      <c r="Z1086" s="497">
        <f t="shared" si="418"/>
        <v>0</v>
      </c>
      <c r="AA1086" s="349">
        <f t="shared" si="409"/>
        <v>0</v>
      </c>
    </row>
    <row r="1087" spans="1:27" ht="18.75" thickBot="1">
      <c r="A1087" s="368">
        <v>404</v>
      </c>
      <c r="B1087" s="182"/>
      <c r="C1087" s="148">
        <v>4301</v>
      </c>
      <c r="D1087" s="172" t="s">
        <v>1454</v>
      </c>
      <c r="E1087" s="539">
        <f aca="true" t="shared" si="419" ref="E1087:E1092">F1087+G1087+H1087</f>
        <v>0</v>
      </c>
      <c r="F1087" s="526"/>
      <c r="G1087" s="272"/>
      <c r="H1087" s="272"/>
      <c r="I1087" s="526"/>
      <c r="J1087" s="272"/>
      <c r="K1087" s="272"/>
      <c r="L1087" s="571">
        <f aca="true" t="shared" si="420" ref="L1087:L1092">I1087+J1087+K1087</f>
        <v>0</v>
      </c>
      <c r="M1087" s="270">
        <f t="shared" si="407"/>
      </c>
      <c r="N1087" s="271"/>
      <c r="O1087" s="493"/>
      <c r="P1087" s="281"/>
      <c r="Q1087" s="351">
        <f t="shared" si="408"/>
        <v>0</v>
      </c>
      <c r="R1087" s="494">
        <f aca="true" t="shared" si="421" ref="R1087:R1092">O1087+P1087-Q1087</f>
        <v>0</v>
      </c>
      <c r="S1087" s="271"/>
      <c r="T1087" s="493"/>
      <c r="U1087" s="281"/>
      <c r="V1087" s="501">
        <f aca="true" t="shared" si="422" ref="V1087:V1092">+IF(+(O1087+P1087)&gt;=L1087,+P1087,+(+L1087-O1087))</f>
        <v>0</v>
      </c>
      <c r="W1087" s="351">
        <f aca="true" t="shared" si="423" ref="W1087:W1092">T1087+U1087-V1087</f>
        <v>0</v>
      </c>
      <c r="X1087" s="281"/>
      <c r="Y1087" s="281"/>
      <c r="Z1087" s="282"/>
      <c r="AA1087" s="349">
        <f t="shared" si="409"/>
        <v>0</v>
      </c>
    </row>
    <row r="1088" spans="1:27" ht="18.75" thickBot="1">
      <c r="A1088" s="368">
        <v>404</v>
      </c>
      <c r="B1088" s="182"/>
      <c r="C1088" s="140">
        <v>4302</v>
      </c>
      <c r="D1088" s="142" t="s">
        <v>558</v>
      </c>
      <c r="E1088" s="539">
        <f t="shared" si="419"/>
        <v>0</v>
      </c>
      <c r="F1088" s="526"/>
      <c r="G1088" s="272"/>
      <c r="H1088" s="272"/>
      <c r="I1088" s="526"/>
      <c r="J1088" s="272"/>
      <c r="K1088" s="272"/>
      <c r="L1088" s="571">
        <f t="shared" si="420"/>
        <v>0</v>
      </c>
      <c r="M1088" s="270">
        <f t="shared" si="407"/>
      </c>
      <c r="N1088" s="271"/>
      <c r="O1088" s="493"/>
      <c r="P1088" s="281"/>
      <c r="Q1088" s="351">
        <f t="shared" si="408"/>
        <v>0</v>
      </c>
      <c r="R1088" s="494">
        <f t="shared" si="421"/>
        <v>0</v>
      </c>
      <c r="S1088" s="271"/>
      <c r="T1088" s="493"/>
      <c r="U1088" s="281"/>
      <c r="V1088" s="501">
        <f t="shared" si="422"/>
        <v>0</v>
      </c>
      <c r="W1088" s="351">
        <f t="shared" si="423"/>
        <v>0</v>
      </c>
      <c r="X1088" s="281"/>
      <c r="Y1088" s="281"/>
      <c r="Z1088" s="282"/>
      <c r="AA1088" s="349">
        <f t="shared" si="409"/>
        <v>0</v>
      </c>
    </row>
    <row r="1089" spans="1:27" ht="18.75" thickBot="1">
      <c r="A1089" s="289">
        <v>440</v>
      </c>
      <c r="B1089" s="182"/>
      <c r="C1089" s="146">
        <v>4309</v>
      </c>
      <c r="D1089" s="152" t="s">
        <v>1456</v>
      </c>
      <c r="E1089" s="539">
        <f t="shared" si="419"/>
        <v>0</v>
      </c>
      <c r="F1089" s="526"/>
      <c r="G1089" s="272"/>
      <c r="H1089" s="272"/>
      <c r="I1089" s="526"/>
      <c r="J1089" s="272"/>
      <c r="K1089" s="272"/>
      <c r="L1089" s="571">
        <f t="shared" si="420"/>
        <v>0</v>
      </c>
      <c r="M1089" s="270">
        <f t="shared" si="407"/>
      </c>
      <c r="N1089" s="271"/>
      <c r="O1089" s="493"/>
      <c r="P1089" s="281"/>
      <c r="Q1089" s="351">
        <f t="shared" si="408"/>
        <v>0</v>
      </c>
      <c r="R1089" s="494">
        <f t="shared" si="421"/>
        <v>0</v>
      </c>
      <c r="S1089" s="271"/>
      <c r="T1089" s="493"/>
      <c r="U1089" s="281"/>
      <c r="V1089" s="501">
        <f t="shared" si="422"/>
        <v>0</v>
      </c>
      <c r="W1089" s="351">
        <f t="shared" si="423"/>
        <v>0</v>
      </c>
      <c r="X1089" s="281"/>
      <c r="Y1089" s="281"/>
      <c r="Z1089" s="282"/>
      <c r="AA1089" s="349">
        <f t="shared" si="409"/>
        <v>0</v>
      </c>
    </row>
    <row r="1090" spans="1:27" ht="18.75" thickBot="1">
      <c r="A1090" s="289">
        <v>450</v>
      </c>
      <c r="B1090" s="143">
        <v>4400</v>
      </c>
      <c r="C1090" s="868" t="s">
        <v>1457</v>
      </c>
      <c r="D1090" s="868"/>
      <c r="E1090" s="539">
        <f t="shared" si="419"/>
        <v>0</v>
      </c>
      <c r="F1090" s="528"/>
      <c r="G1090" s="285"/>
      <c r="H1090" s="285"/>
      <c r="I1090" s="528"/>
      <c r="J1090" s="285"/>
      <c r="K1090" s="285"/>
      <c r="L1090" s="571">
        <f t="shared" si="420"/>
        <v>0</v>
      </c>
      <c r="M1090" s="270">
        <f t="shared" si="407"/>
      </c>
      <c r="N1090" s="271"/>
      <c r="O1090" s="500"/>
      <c r="P1090" s="283"/>
      <c r="Q1090" s="355">
        <f t="shared" si="408"/>
        <v>0</v>
      </c>
      <c r="R1090" s="494">
        <f t="shared" si="421"/>
        <v>0</v>
      </c>
      <c r="S1090" s="271"/>
      <c r="T1090" s="500"/>
      <c r="U1090" s="283"/>
      <c r="V1090" s="501">
        <f t="shared" si="422"/>
        <v>0</v>
      </c>
      <c r="W1090" s="351">
        <f t="shared" si="423"/>
        <v>0</v>
      </c>
      <c r="X1090" s="283"/>
      <c r="Y1090" s="283"/>
      <c r="Z1090" s="282"/>
      <c r="AA1090" s="349">
        <f t="shared" si="409"/>
        <v>0</v>
      </c>
    </row>
    <row r="1091" spans="1:27" ht="18.75" thickBot="1">
      <c r="A1091" s="289">
        <v>495</v>
      </c>
      <c r="B1091" s="143">
        <v>4500</v>
      </c>
      <c r="C1091" s="869" t="s">
        <v>525</v>
      </c>
      <c r="D1091" s="869"/>
      <c r="E1091" s="539">
        <f t="shared" si="419"/>
        <v>0</v>
      </c>
      <c r="F1091" s="528"/>
      <c r="G1091" s="285"/>
      <c r="H1091" s="285"/>
      <c r="I1091" s="528"/>
      <c r="J1091" s="285"/>
      <c r="K1091" s="285"/>
      <c r="L1091" s="571">
        <f t="shared" si="420"/>
        <v>0</v>
      </c>
      <c r="M1091" s="270">
        <f t="shared" si="407"/>
      </c>
      <c r="N1091" s="271"/>
      <c r="O1091" s="500"/>
      <c r="P1091" s="283"/>
      <c r="Q1091" s="355">
        <f t="shared" si="408"/>
        <v>0</v>
      </c>
      <c r="R1091" s="494">
        <f t="shared" si="421"/>
        <v>0</v>
      </c>
      <c r="S1091" s="271"/>
      <c r="T1091" s="500"/>
      <c r="U1091" s="283"/>
      <c r="V1091" s="501">
        <f t="shared" si="422"/>
        <v>0</v>
      </c>
      <c r="W1091" s="351">
        <f t="shared" si="423"/>
        <v>0</v>
      </c>
      <c r="X1091" s="283"/>
      <c r="Y1091" s="283"/>
      <c r="Z1091" s="282"/>
      <c r="AA1091" s="349">
        <f t="shared" si="409"/>
        <v>0</v>
      </c>
    </row>
    <row r="1092" spans="1:27" ht="18.75" thickBot="1">
      <c r="A1092" s="290">
        <v>500</v>
      </c>
      <c r="B1092" s="143">
        <v>4600</v>
      </c>
      <c r="C1092" s="870" t="s">
        <v>1458</v>
      </c>
      <c r="D1092" s="871"/>
      <c r="E1092" s="539">
        <f t="shared" si="419"/>
        <v>0</v>
      </c>
      <c r="F1092" s="528"/>
      <c r="G1092" s="285"/>
      <c r="H1092" s="285"/>
      <c r="I1092" s="528"/>
      <c r="J1092" s="285"/>
      <c r="K1092" s="285"/>
      <c r="L1092" s="571">
        <f t="shared" si="420"/>
        <v>0</v>
      </c>
      <c r="M1092" s="270">
        <f t="shared" si="407"/>
      </c>
      <c r="N1092" s="271"/>
      <c r="O1092" s="500"/>
      <c r="P1092" s="283"/>
      <c r="Q1092" s="355">
        <f t="shared" si="408"/>
        <v>0</v>
      </c>
      <c r="R1092" s="494">
        <f t="shared" si="421"/>
        <v>0</v>
      </c>
      <c r="S1092" s="271"/>
      <c r="T1092" s="500"/>
      <c r="U1092" s="283"/>
      <c r="V1092" s="501">
        <f t="shared" si="422"/>
        <v>0</v>
      </c>
      <c r="W1092" s="351">
        <f t="shared" si="423"/>
        <v>0</v>
      </c>
      <c r="X1092" s="283"/>
      <c r="Y1092" s="283"/>
      <c r="Z1092" s="282"/>
      <c r="AA1092" s="349">
        <f t="shared" si="409"/>
        <v>0</v>
      </c>
    </row>
    <row r="1093" spans="1:27" ht="18.75" thickBot="1">
      <c r="A1093" s="290">
        <v>505</v>
      </c>
      <c r="B1093" s="143">
        <v>4900</v>
      </c>
      <c r="C1093" s="860" t="s">
        <v>1491</v>
      </c>
      <c r="D1093" s="860"/>
      <c r="E1093" s="540">
        <f aca="true" t="shared" si="424" ref="E1093:L1093">+E1094+E1095</f>
        <v>0</v>
      </c>
      <c r="F1093" s="353">
        <f t="shared" si="424"/>
        <v>0</v>
      </c>
      <c r="G1093" s="279">
        <f t="shared" si="424"/>
        <v>0</v>
      </c>
      <c r="H1093" s="279">
        <f>+H1094+H1095</f>
        <v>0</v>
      </c>
      <c r="I1093" s="353">
        <f t="shared" si="424"/>
        <v>0</v>
      </c>
      <c r="J1093" s="279">
        <f t="shared" si="424"/>
        <v>0</v>
      </c>
      <c r="K1093" s="279">
        <f t="shared" si="424"/>
        <v>0</v>
      </c>
      <c r="L1093" s="279">
        <f t="shared" si="424"/>
        <v>0</v>
      </c>
      <c r="M1093" s="270">
        <f t="shared" si="407"/>
      </c>
      <c r="N1093" s="271"/>
      <c r="O1093" s="356"/>
      <c r="P1093" s="367"/>
      <c r="Q1093" s="367"/>
      <c r="R1093" s="498"/>
      <c r="S1093" s="271"/>
      <c r="T1093" s="356"/>
      <c r="U1093" s="367"/>
      <c r="V1093" s="367"/>
      <c r="W1093" s="367"/>
      <c r="X1093" s="367"/>
      <c r="Y1093" s="367"/>
      <c r="Z1093" s="498"/>
      <c r="AA1093" s="349">
        <f t="shared" si="409"/>
        <v>0</v>
      </c>
    </row>
    <row r="1094" spans="1:27" ht="18.75" thickBot="1">
      <c r="A1094" s="290">
        <v>510</v>
      </c>
      <c r="B1094" s="182"/>
      <c r="C1094" s="148">
        <v>4901</v>
      </c>
      <c r="D1094" s="183" t="s">
        <v>1492</v>
      </c>
      <c r="E1094" s="539">
        <f>F1094+G1094+H1094</f>
        <v>0</v>
      </c>
      <c r="F1094" s="526"/>
      <c r="G1094" s="272"/>
      <c r="H1094" s="272"/>
      <c r="I1094" s="526"/>
      <c r="J1094" s="272"/>
      <c r="K1094" s="272"/>
      <c r="L1094" s="571">
        <f>I1094+J1094+K1094</f>
        <v>0</v>
      </c>
      <c r="M1094" s="270">
        <f t="shared" si="407"/>
      </c>
      <c r="N1094" s="271"/>
      <c r="O1094" s="352"/>
      <c r="P1094" s="357"/>
      <c r="Q1094" s="357"/>
      <c r="R1094" s="495"/>
      <c r="S1094" s="271"/>
      <c r="T1094" s="352"/>
      <c r="U1094" s="357"/>
      <c r="V1094" s="357"/>
      <c r="W1094" s="357"/>
      <c r="X1094" s="357"/>
      <c r="Y1094" s="357"/>
      <c r="Z1094" s="495"/>
      <c r="AA1094" s="349">
        <f t="shared" si="409"/>
        <v>0</v>
      </c>
    </row>
    <row r="1095" spans="1:27" ht="18.75" thickBot="1">
      <c r="A1095" s="290">
        <v>515</v>
      </c>
      <c r="B1095" s="182"/>
      <c r="C1095" s="146">
        <v>4902</v>
      </c>
      <c r="D1095" s="152" t="s">
        <v>1493</v>
      </c>
      <c r="E1095" s="539">
        <f>F1095+G1095+H1095</f>
        <v>0</v>
      </c>
      <c r="F1095" s="526"/>
      <c r="G1095" s="272"/>
      <c r="H1095" s="272"/>
      <c r="I1095" s="526"/>
      <c r="J1095" s="272"/>
      <c r="K1095" s="272"/>
      <c r="L1095" s="571">
        <f>I1095+J1095+K1095</f>
        <v>0</v>
      </c>
      <c r="M1095" s="270">
        <f t="shared" si="407"/>
      </c>
      <c r="N1095" s="271"/>
      <c r="O1095" s="352"/>
      <c r="P1095" s="357"/>
      <c r="Q1095" s="357"/>
      <c r="R1095" s="495"/>
      <c r="S1095" s="271"/>
      <c r="T1095" s="352"/>
      <c r="U1095" s="357"/>
      <c r="V1095" s="357"/>
      <c r="W1095" s="357"/>
      <c r="X1095" s="357"/>
      <c r="Y1095" s="357"/>
      <c r="Z1095" s="495"/>
      <c r="AA1095" s="349">
        <f t="shared" si="409"/>
        <v>0</v>
      </c>
    </row>
    <row r="1096" spans="1:27" ht="18.75" thickBot="1">
      <c r="A1096" s="290">
        <v>520</v>
      </c>
      <c r="B1096" s="184">
        <v>5100</v>
      </c>
      <c r="C1096" s="865" t="s">
        <v>1459</v>
      </c>
      <c r="D1096" s="865"/>
      <c r="E1096" s="539">
        <f>F1096+G1096+H1096</f>
        <v>0</v>
      </c>
      <c r="F1096" s="564"/>
      <c r="G1096" s="502"/>
      <c r="H1096" s="502"/>
      <c r="I1096" s="564"/>
      <c r="J1096" s="502"/>
      <c r="K1096" s="502"/>
      <c r="L1096" s="571">
        <f>I1096+J1096+K1096</f>
        <v>0</v>
      </c>
      <c r="M1096" s="270">
        <f t="shared" si="407"/>
      </c>
      <c r="N1096" s="271"/>
      <c r="O1096" s="503"/>
      <c r="P1096" s="504"/>
      <c r="Q1096" s="370">
        <f t="shared" si="408"/>
        <v>0</v>
      </c>
      <c r="R1096" s="494">
        <f>O1096+P1096-Q1096</f>
        <v>0</v>
      </c>
      <c r="S1096" s="271"/>
      <c r="T1096" s="503"/>
      <c r="U1096" s="504"/>
      <c r="V1096" s="501">
        <f>+IF(+(O1096+P1096)&gt;=L1096,+P1096,+(+L1096-O1096))</f>
        <v>0</v>
      </c>
      <c r="W1096" s="351">
        <f>T1096+U1096-V1096</f>
        <v>0</v>
      </c>
      <c r="X1096" s="504"/>
      <c r="Y1096" s="504"/>
      <c r="Z1096" s="282"/>
      <c r="AA1096" s="349">
        <f t="shared" si="409"/>
        <v>0</v>
      </c>
    </row>
    <row r="1097" spans="1:27" ht="18.75" thickBot="1">
      <c r="A1097" s="290">
        <v>525</v>
      </c>
      <c r="B1097" s="184">
        <v>5200</v>
      </c>
      <c r="C1097" s="866" t="s">
        <v>1460</v>
      </c>
      <c r="D1097" s="866"/>
      <c r="E1097" s="847">
        <f aca="true" t="shared" si="425" ref="E1097:L1097">SUM(E1098:E1104)</f>
        <v>0</v>
      </c>
      <c r="F1097" s="565">
        <f t="shared" si="425"/>
        <v>0</v>
      </c>
      <c r="G1097" s="505">
        <f t="shared" si="425"/>
        <v>0</v>
      </c>
      <c r="H1097" s="505">
        <f>SUM(H1098:H1104)</f>
        <v>0</v>
      </c>
      <c r="I1097" s="565">
        <f t="shared" si="425"/>
        <v>0</v>
      </c>
      <c r="J1097" s="505">
        <f t="shared" si="425"/>
        <v>0</v>
      </c>
      <c r="K1097" s="505">
        <f t="shared" si="425"/>
        <v>0</v>
      </c>
      <c r="L1097" s="505">
        <f t="shared" si="425"/>
        <v>0</v>
      </c>
      <c r="M1097" s="270">
        <f t="shared" si="407"/>
      </c>
      <c r="N1097" s="271"/>
      <c r="O1097" s="369">
        <f>SUM(O1098:O1104)</f>
        <v>0</v>
      </c>
      <c r="P1097" s="370">
        <f>SUM(P1098:P1104)</f>
        <v>0</v>
      </c>
      <c r="Q1097" s="506">
        <f>SUM(Q1098:Q1104)</f>
        <v>0</v>
      </c>
      <c r="R1097" s="507">
        <f>SUM(R1098:R1104)</f>
        <v>0</v>
      </c>
      <c r="S1097" s="271"/>
      <c r="T1097" s="369">
        <f aca="true" t="shared" si="426" ref="T1097:Z1097">SUM(T1098:T1104)</f>
        <v>0</v>
      </c>
      <c r="U1097" s="370">
        <f t="shared" si="426"/>
        <v>0</v>
      </c>
      <c r="V1097" s="370">
        <f t="shared" si="426"/>
        <v>0</v>
      </c>
      <c r="W1097" s="370">
        <f t="shared" si="426"/>
        <v>0</v>
      </c>
      <c r="X1097" s="370">
        <f t="shared" si="426"/>
        <v>0</v>
      </c>
      <c r="Y1097" s="370">
        <f t="shared" si="426"/>
        <v>0</v>
      </c>
      <c r="Z1097" s="507">
        <f t="shared" si="426"/>
        <v>0</v>
      </c>
      <c r="AA1097" s="349">
        <f t="shared" si="409"/>
        <v>0</v>
      </c>
    </row>
    <row r="1098" spans="1:27" ht="18.75" thickBot="1">
      <c r="A1098" s="289">
        <v>635</v>
      </c>
      <c r="B1098" s="185"/>
      <c r="C1098" s="186">
        <v>5201</v>
      </c>
      <c r="D1098" s="187" t="s">
        <v>1461</v>
      </c>
      <c r="E1098" s="539">
        <f aca="true" t="shared" si="427" ref="E1098:E1104">F1098+G1098+H1098</f>
        <v>0</v>
      </c>
      <c r="F1098" s="566"/>
      <c r="G1098" s="508"/>
      <c r="H1098" s="508"/>
      <c r="I1098" s="566"/>
      <c r="J1098" s="508"/>
      <c r="K1098" s="508"/>
      <c r="L1098" s="571">
        <f aca="true" t="shared" si="428" ref="L1098:L1104">I1098+J1098+K1098</f>
        <v>0</v>
      </c>
      <c r="M1098" s="270">
        <f t="shared" si="407"/>
      </c>
      <c r="N1098" s="271"/>
      <c r="O1098" s="509"/>
      <c r="P1098" s="510"/>
      <c r="Q1098" s="373">
        <f t="shared" si="408"/>
        <v>0</v>
      </c>
      <c r="R1098" s="494">
        <f aca="true" t="shared" si="429" ref="R1098:R1104">O1098+P1098-Q1098</f>
        <v>0</v>
      </c>
      <c r="S1098" s="271"/>
      <c r="T1098" s="509"/>
      <c r="U1098" s="510"/>
      <c r="V1098" s="501">
        <f aca="true" t="shared" si="430" ref="V1098:V1104">+IF(+(O1098+P1098)&gt;=L1098,+P1098,+(+L1098-O1098))</f>
        <v>0</v>
      </c>
      <c r="W1098" s="351">
        <f aca="true" t="shared" si="431" ref="W1098:W1104">T1098+U1098-V1098</f>
        <v>0</v>
      </c>
      <c r="X1098" s="510"/>
      <c r="Y1098" s="510"/>
      <c r="Z1098" s="282"/>
      <c r="AA1098" s="349">
        <f t="shared" si="409"/>
        <v>0</v>
      </c>
    </row>
    <row r="1099" spans="1:27" ht="18.75" thickBot="1">
      <c r="A1099" s="290">
        <v>640</v>
      </c>
      <c r="B1099" s="185"/>
      <c r="C1099" s="188">
        <v>5202</v>
      </c>
      <c r="D1099" s="189" t="s">
        <v>1462</v>
      </c>
      <c r="E1099" s="539">
        <f t="shared" si="427"/>
        <v>0</v>
      </c>
      <c r="F1099" s="566"/>
      <c r="G1099" s="508"/>
      <c r="H1099" s="508"/>
      <c r="I1099" s="566"/>
      <c r="J1099" s="508"/>
      <c r="K1099" s="508"/>
      <c r="L1099" s="571">
        <f t="shared" si="428"/>
        <v>0</v>
      </c>
      <c r="M1099" s="270">
        <f t="shared" si="407"/>
      </c>
      <c r="N1099" s="271"/>
      <c r="O1099" s="509"/>
      <c r="P1099" s="510"/>
      <c r="Q1099" s="373">
        <f t="shared" si="408"/>
        <v>0</v>
      </c>
      <c r="R1099" s="494">
        <f t="shared" si="429"/>
        <v>0</v>
      </c>
      <c r="S1099" s="271"/>
      <c r="T1099" s="509"/>
      <c r="U1099" s="510"/>
      <c r="V1099" s="501">
        <f t="shared" si="430"/>
        <v>0</v>
      </c>
      <c r="W1099" s="351">
        <f t="shared" si="431"/>
        <v>0</v>
      </c>
      <c r="X1099" s="510"/>
      <c r="Y1099" s="510"/>
      <c r="Z1099" s="282"/>
      <c r="AA1099" s="349">
        <f t="shared" si="409"/>
        <v>0</v>
      </c>
    </row>
    <row r="1100" spans="1:27" ht="18.75" thickBot="1">
      <c r="A1100" s="290">
        <v>645</v>
      </c>
      <c r="B1100" s="185"/>
      <c r="C1100" s="188">
        <v>5203</v>
      </c>
      <c r="D1100" s="189" t="s">
        <v>401</v>
      </c>
      <c r="E1100" s="539">
        <f t="shared" si="427"/>
        <v>0</v>
      </c>
      <c r="F1100" s="566"/>
      <c r="G1100" s="508"/>
      <c r="H1100" s="508"/>
      <c r="I1100" s="566"/>
      <c r="J1100" s="508"/>
      <c r="K1100" s="508"/>
      <c r="L1100" s="571">
        <f t="shared" si="428"/>
        <v>0</v>
      </c>
      <c r="M1100" s="270">
        <f t="shared" si="407"/>
      </c>
      <c r="N1100" s="271"/>
      <c r="O1100" s="509"/>
      <c r="P1100" s="510"/>
      <c r="Q1100" s="373">
        <f t="shared" si="408"/>
        <v>0</v>
      </c>
      <c r="R1100" s="494">
        <f t="shared" si="429"/>
        <v>0</v>
      </c>
      <c r="S1100" s="271"/>
      <c r="T1100" s="509"/>
      <c r="U1100" s="510"/>
      <c r="V1100" s="501">
        <f t="shared" si="430"/>
        <v>0</v>
      </c>
      <c r="W1100" s="351">
        <f t="shared" si="431"/>
        <v>0</v>
      </c>
      <c r="X1100" s="510"/>
      <c r="Y1100" s="510"/>
      <c r="Z1100" s="282"/>
      <c r="AA1100" s="349">
        <f t="shared" si="409"/>
        <v>0</v>
      </c>
    </row>
    <row r="1101" spans="1:27" ht="18.75" thickBot="1">
      <c r="A1101" s="290">
        <v>650</v>
      </c>
      <c r="B1101" s="185"/>
      <c r="C1101" s="188">
        <v>5204</v>
      </c>
      <c r="D1101" s="189" t="s">
        <v>402</v>
      </c>
      <c r="E1101" s="539">
        <f t="shared" si="427"/>
        <v>0</v>
      </c>
      <c r="F1101" s="566"/>
      <c r="G1101" s="508"/>
      <c r="H1101" s="508"/>
      <c r="I1101" s="566"/>
      <c r="J1101" s="508"/>
      <c r="K1101" s="508"/>
      <c r="L1101" s="571">
        <f t="shared" si="428"/>
        <v>0</v>
      </c>
      <c r="M1101" s="270">
        <f t="shared" si="407"/>
      </c>
      <c r="N1101" s="271"/>
      <c r="O1101" s="509"/>
      <c r="P1101" s="510"/>
      <c r="Q1101" s="373">
        <f t="shared" si="408"/>
        <v>0</v>
      </c>
      <c r="R1101" s="494">
        <f t="shared" si="429"/>
        <v>0</v>
      </c>
      <c r="S1101" s="271"/>
      <c r="T1101" s="509"/>
      <c r="U1101" s="510"/>
      <c r="V1101" s="501">
        <f t="shared" si="430"/>
        <v>0</v>
      </c>
      <c r="W1101" s="351">
        <f t="shared" si="431"/>
        <v>0</v>
      </c>
      <c r="X1101" s="510"/>
      <c r="Y1101" s="510"/>
      <c r="Z1101" s="282"/>
      <c r="AA1101" s="349">
        <f t="shared" si="409"/>
        <v>0</v>
      </c>
    </row>
    <row r="1102" spans="1:27" ht="18.75" thickBot="1">
      <c r="A1102" s="289">
        <v>655</v>
      </c>
      <c r="B1102" s="185"/>
      <c r="C1102" s="188">
        <v>5205</v>
      </c>
      <c r="D1102" s="189" t="s">
        <v>403</v>
      </c>
      <c r="E1102" s="539">
        <f t="shared" si="427"/>
        <v>0</v>
      </c>
      <c r="F1102" s="566"/>
      <c r="G1102" s="508"/>
      <c r="H1102" s="508"/>
      <c r="I1102" s="566"/>
      <c r="J1102" s="508"/>
      <c r="K1102" s="508"/>
      <c r="L1102" s="571">
        <f t="shared" si="428"/>
        <v>0</v>
      </c>
      <c r="M1102" s="270">
        <f t="shared" si="407"/>
      </c>
      <c r="N1102" s="271"/>
      <c r="O1102" s="509"/>
      <c r="P1102" s="510"/>
      <c r="Q1102" s="373">
        <f t="shared" si="408"/>
        <v>0</v>
      </c>
      <c r="R1102" s="494">
        <f t="shared" si="429"/>
        <v>0</v>
      </c>
      <c r="S1102" s="271"/>
      <c r="T1102" s="509"/>
      <c r="U1102" s="510"/>
      <c r="V1102" s="501">
        <f t="shared" si="430"/>
        <v>0</v>
      </c>
      <c r="W1102" s="351">
        <f t="shared" si="431"/>
        <v>0</v>
      </c>
      <c r="X1102" s="510"/>
      <c r="Y1102" s="510"/>
      <c r="Z1102" s="282"/>
      <c r="AA1102" s="349">
        <f t="shared" si="409"/>
        <v>0</v>
      </c>
    </row>
    <row r="1103" spans="1:27" ht="18.75" thickBot="1">
      <c r="A1103" s="289">
        <v>665</v>
      </c>
      <c r="B1103" s="185"/>
      <c r="C1103" s="188">
        <v>5206</v>
      </c>
      <c r="D1103" s="189" t="s">
        <v>404</v>
      </c>
      <c r="E1103" s="539">
        <f t="shared" si="427"/>
        <v>0</v>
      </c>
      <c r="F1103" s="566"/>
      <c r="G1103" s="508"/>
      <c r="H1103" s="508"/>
      <c r="I1103" s="566"/>
      <c r="J1103" s="508"/>
      <c r="K1103" s="508"/>
      <c r="L1103" s="571">
        <f t="shared" si="428"/>
        <v>0</v>
      </c>
      <c r="M1103" s="270">
        <f t="shared" si="407"/>
      </c>
      <c r="N1103" s="271"/>
      <c r="O1103" s="509"/>
      <c r="P1103" s="510"/>
      <c r="Q1103" s="373">
        <f t="shared" si="408"/>
        <v>0</v>
      </c>
      <c r="R1103" s="494">
        <f t="shared" si="429"/>
        <v>0</v>
      </c>
      <c r="S1103" s="271"/>
      <c r="T1103" s="509"/>
      <c r="U1103" s="510"/>
      <c r="V1103" s="501">
        <f t="shared" si="430"/>
        <v>0</v>
      </c>
      <c r="W1103" s="351">
        <f t="shared" si="431"/>
        <v>0</v>
      </c>
      <c r="X1103" s="510"/>
      <c r="Y1103" s="510"/>
      <c r="Z1103" s="282"/>
      <c r="AA1103" s="349">
        <f t="shared" si="409"/>
        <v>0</v>
      </c>
    </row>
    <row r="1104" spans="1:27" ht="18.75" thickBot="1">
      <c r="A1104" s="289">
        <v>675</v>
      </c>
      <c r="B1104" s="185"/>
      <c r="C1104" s="190">
        <v>5219</v>
      </c>
      <c r="D1104" s="191" t="s">
        <v>405</v>
      </c>
      <c r="E1104" s="539">
        <f t="shared" si="427"/>
        <v>0</v>
      </c>
      <c r="F1104" s="566"/>
      <c r="G1104" s="508"/>
      <c r="H1104" s="508"/>
      <c r="I1104" s="566"/>
      <c r="J1104" s="508"/>
      <c r="K1104" s="508"/>
      <c r="L1104" s="571">
        <f t="shared" si="428"/>
        <v>0</v>
      </c>
      <c r="M1104" s="270">
        <f t="shared" si="407"/>
      </c>
      <c r="N1104" s="271"/>
      <c r="O1104" s="509"/>
      <c r="P1104" s="510"/>
      <c r="Q1104" s="373">
        <f t="shared" si="408"/>
        <v>0</v>
      </c>
      <c r="R1104" s="494">
        <f t="shared" si="429"/>
        <v>0</v>
      </c>
      <c r="S1104" s="271"/>
      <c r="T1104" s="509"/>
      <c r="U1104" s="510"/>
      <c r="V1104" s="501">
        <f t="shared" si="430"/>
        <v>0</v>
      </c>
      <c r="W1104" s="351">
        <f t="shared" si="431"/>
        <v>0</v>
      </c>
      <c r="X1104" s="510"/>
      <c r="Y1104" s="510"/>
      <c r="Z1104" s="282"/>
      <c r="AA1104" s="349">
        <f t="shared" si="409"/>
        <v>0</v>
      </c>
    </row>
    <row r="1105" spans="1:27" ht="18.75" thickBot="1">
      <c r="A1105" s="289">
        <v>685</v>
      </c>
      <c r="B1105" s="184">
        <v>5300</v>
      </c>
      <c r="C1105" s="867" t="s">
        <v>406</v>
      </c>
      <c r="D1105" s="867"/>
      <c r="E1105" s="847">
        <f aca="true" t="shared" si="432" ref="E1105:L1105">SUM(E1106:E1107)</f>
        <v>0</v>
      </c>
      <c r="F1105" s="565">
        <f t="shared" si="432"/>
        <v>0</v>
      </c>
      <c r="G1105" s="505">
        <f t="shared" si="432"/>
        <v>0</v>
      </c>
      <c r="H1105" s="505">
        <f>SUM(H1106:H1107)</f>
        <v>0</v>
      </c>
      <c r="I1105" s="565">
        <f t="shared" si="432"/>
        <v>0</v>
      </c>
      <c r="J1105" s="505">
        <f t="shared" si="432"/>
        <v>0</v>
      </c>
      <c r="K1105" s="505">
        <f t="shared" si="432"/>
        <v>0</v>
      </c>
      <c r="L1105" s="505">
        <f t="shared" si="432"/>
        <v>0</v>
      </c>
      <c r="M1105" s="270">
        <f t="shared" si="407"/>
      </c>
      <c r="N1105" s="271"/>
      <c r="O1105" s="369">
        <f>SUM(O1106:O1107)</f>
        <v>0</v>
      </c>
      <c r="P1105" s="370">
        <f>SUM(P1106:P1107)</f>
        <v>0</v>
      </c>
      <c r="Q1105" s="506">
        <f>SUM(Q1106:Q1107)</f>
        <v>0</v>
      </c>
      <c r="R1105" s="507">
        <f>SUM(R1106:R1107)</f>
        <v>0</v>
      </c>
      <c r="S1105" s="271"/>
      <c r="T1105" s="369">
        <f aca="true" t="shared" si="433" ref="T1105:Z1105">SUM(T1106:T1107)</f>
        <v>0</v>
      </c>
      <c r="U1105" s="370">
        <f t="shared" si="433"/>
        <v>0</v>
      </c>
      <c r="V1105" s="370">
        <f t="shared" si="433"/>
        <v>0</v>
      </c>
      <c r="W1105" s="370">
        <f t="shared" si="433"/>
        <v>0</v>
      </c>
      <c r="X1105" s="370">
        <f t="shared" si="433"/>
        <v>0</v>
      </c>
      <c r="Y1105" s="370">
        <f t="shared" si="433"/>
        <v>0</v>
      </c>
      <c r="Z1105" s="507">
        <f t="shared" si="433"/>
        <v>0</v>
      </c>
      <c r="AA1105" s="349">
        <f t="shared" si="409"/>
        <v>0</v>
      </c>
    </row>
    <row r="1106" spans="1:27" ht="18.75" thickBot="1">
      <c r="A1106" s="290">
        <v>690</v>
      </c>
      <c r="B1106" s="185"/>
      <c r="C1106" s="186">
        <v>5301</v>
      </c>
      <c r="D1106" s="187" t="s">
        <v>949</v>
      </c>
      <c r="E1106" s="539">
        <f>F1106+G1106+H1106</f>
        <v>0</v>
      </c>
      <c r="F1106" s="566"/>
      <c r="G1106" s="508"/>
      <c r="H1106" s="508"/>
      <c r="I1106" s="566"/>
      <c r="J1106" s="508"/>
      <c r="K1106" s="508"/>
      <c r="L1106" s="571">
        <f>I1106+J1106+K1106</f>
        <v>0</v>
      </c>
      <c r="M1106" s="270">
        <f t="shared" si="407"/>
      </c>
      <c r="N1106" s="271"/>
      <c r="O1106" s="509"/>
      <c r="P1106" s="510"/>
      <c r="Q1106" s="373">
        <f t="shared" si="408"/>
        <v>0</v>
      </c>
      <c r="R1106" s="494">
        <f>O1106+P1106-Q1106</f>
        <v>0</v>
      </c>
      <c r="S1106" s="271"/>
      <c r="T1106" s="509"/>
      <c r="U1106" s="510"/>
      <c r="V1106" s="501">
        <f>+IF(+(O1106+P1106)&gt;=L1106,+P1106,+(+L1106-O1106))</f>
        <v>0</v>
      </c>
      <c r="W1106" s="351">
        <f>T1106+U1106-V1106</f>
        <v>0</v>
      </c>
      <c r="X1106" s="510"/>
      <c r="Y1106" s="510"/>
      <c r="Z1106" s="282"/>
      <c r="AA1106" s="349">
        <f t="shared" si="409"/>
        <v>0</v>
      </c>
    </row>
    <row r="1107" spans="1:27" ht="18.75" thickBot="1">
      <c r="A1107" s="290">
        <v>695</v>
      </c>
      <c r="B1107" s="185"/>
      <c r="C1107" s="190">
        <v>5309</v>
      </c>
      <c r="D1107" s="191" t="s">
        <v>407</v>
      </c>
      <c r="E1107" s="539">
        <f>F1107+G1107+H1107</f>
        <v>0</v>
      </c>
      <c r="F1107" s="566"/>
      <c r="G1107" s="508"/>
      <c r="H1107" s="508"/>
      <c r="I1107" s="566"/>
      <c r="J1107" s="508"/>
      <c r="K1107" s="508"/>
      <c r="L1107" s="571">
        <f>I1107+J1107+K1107</f>
        <v>0</v>
      </c>
      <c r="M1107" s="270">
        <f t="shared" si="407"/>
      </c>
      <c r="N1107" s="271"/>
      <c r="O1107" s="509"/>
      <c r="P1107" s="510"/>
      <c r="Q1107" s="373">
        <f t="shared" si="408"/>
        <v>0</v>
      </c>
      <c r="R1107" s="494">
        <f>O1107+P1107-Q1107</f>
        <v>0</v>
      </c>
      <c r="S1107" s="271"/>
      <c r="T1107" s="509"/>
      <c r="U1107" s="510"/>
      <c r="V1107" s="501">
        <f>+IF(+(O1107+P1107)&gt;=L1107,+P1107,+(+L1107-O1107))</f>
        <v>0</v>
      </c>
      <c r="W1107" s="351">
        <f>T1107+U1107-V1107</f>
        <v>0</v>
      </c>
      <c r="X1107" s="510"/>
      <c r="Y1107" s="510"/>
      <c r="Z1107" s="282"/>
      <c r="AA1107" s="349">
        <f t="shared" si="409"/>
        <v>0</v>
      </c>
    </row>
    <row r="1108" spans="1:27" ht="18.75" thickBot="1">
      <c r="A1108" s="289">
        <v>700</v>
      </c>
      <c r="B1108" s="184">
        <v>5400</v>
      </c>
      <c r="C1108" s="865" t="s">
        <v>498</v>
      </c>
      <c r="D1108" s="865"/>
      <c r="E1108" s="539">
        <f>F1108+G1108+H1108</f>
        <v>0</v>
      </c>
      <c r="F1108" s="564"/>
      <c r="G1108" s="502"/>
      <c r="H1108" s="502"/>
      <c r="I1108" s="564"/>
      <c r="J1108" s="502"/>
      <c r="K1108" s="502"/>
      <c r="L1108" s="571">
        <f>I1108+J1108+K1108</f>
        <v>0</v>
      </c>
      <c r="M1108" s="270">
        <f t="shared" si="407"/>
      </c>
      <c r="N1108" s="271"/>
      <c r="O1108" s="503"/>
      <c r="P1108" s="504"/>
      <c r="Q1108" s="370">
        <f t="shared" si="408"/>
        <v>0</v>
      </c>
      <c r="R1108" s="494">
        <f>O1108+P1108-Q1108</f>
        <v>0</v>
      </c>
      <c r="S1108" s="271"/>
      <c r="T1108" s="503"/>
      <c r="U1108" s="504"/>
      <c r="V1108" s="501">
        <f>+IF(+(O1108+P1108)&gt;=L1108,+P1108,+(+L1108-O1108))</f>
        <v>0</v>
      </c>
      <c r="W1108" s="351">
        <f>T1108+U1108-V1108</f>
        <v>0</v>
      </c>
      <c r="X1108" s="504"/>
      <c r="Y1108" s="504"/>
      <c r="Z1108" s="282"/>
      <c r="AA1108" s="349">
        <f t="shared" si="409"/>
        <v>0</v>
      </c>
    </row>
    <row r="1109" spans="1:27" ht="18.75" thickBot="1">
      <c r="A1109" s="289">
        <v>710</v>
      </c>
      <c r="B1109" s="143">
        <v>5500</v>
      </c>
      <c r="C1109" s="860" t="s">
        <v>499</v>
      </c>
      <c r="D1109" s="860"/>
      <c r="E1109" s="540">
        <f aca="true" t="shared" si="434" ref="E1109:L1109">SUM(E1110:E1113)</f>
        <v>0</v>
      </c>
      <c r="F1109" s="353">
        <f t="shared" si="434"/>
        <v>0</v>
      </c>
      <c r="G1109" s="279">
        <f t="shared" si="434"/>
        <v>0</v>
      </c>
      <c r="H1109" s="279">
        <f>SUM(H1110:H1113)</f>
        <v>0</v>
      </c>
      <c r="I1109" s="353">
        <f t="shared" si="434"/>
        <v>0</v>
      </c>
      <c r="J1109" s="279">
        <f t="shared" si="434"/>
        <v>0</v>
      </c>
      <c r="K1109" s="279">
        <f t="shared" si="434"/>
        <v>0</v>
      </c>
      <c r="L1109" s="279">
        <f t="shared" si="434"/>
        <v>0</v>
      </c>
      <c r="M1109" s="270">
        <f t="shared" si="407"/>
      </c>
      <c r="N1109" s="271"/>
      <c r="O1109" s="354">
        <f>SUM(O1110:O1113)</f>
        <v>0</v>
      </c>
      <c r="P1109" s="355">
        <f>SUM(P1110:P1113)</f>
        <v>0</v>
      </c>
      <c r="Q1109" s="496">
        <f>SUM(Q1110:Q1113)</f>
        <v>0</v>
      </c>
      <c r="R1109" s="497">
        <f>SUM(R1110:R1113)</f>
        <v>0</v>
      </c>
      <c r="S1109" s="271"/>
      <c r="T1109" s="354">
        <f aca="true" t="shared" si="435" ref="T1109:Z1109">SUM(T1110:T1113)</f>
        <v>0</v>
      </c>
      <c r="U1109" s="355">
        <f t="shared" si="435"/>
        <v>0</v>
      </c>
      <c r="V1109" s="355">
        <f t="shared" si="435"/>
        <v>0</v>
      </c>
      <c r="W1109" s="355">
        <f t="shared" si="435"/>
        <v>0</v>
      </c>
      <c r="X1109" s="355">
        <f t="shared" si="435"/>
        <v>0</v>
      </c>
      <c r="Y1109" s="355">
        <f t="shared" si="435"/>
        <v>0</v>
      </c>
      <c r="Z1109" s="497">
        <f t="shared" si="435"/>
        <v>0</v>
      </c>
      <c r="AA1109" s="349">
        <f t="shared" si="409"/>
        <v>0</v>
      </c>
    </row>
    <row r="1110" spans="1:27" ht="18.75" thickBot="1">
      <c r="A1110" s="290">
        <v>715</v>
      </c>
      <c r="B1110" s="182"/>
      <c r="C1110" s="148">
        <v>5501</v>
      </c>
      <c r="D1110" s="172" t="s">
        <v>500</v>
      </c>
      <c r="E1110" s="539">
        <f>F1110+G1110+H1110</f>
        <v>0</v>
      </c>
      <c r="F1110" s="526"/>
      <c r="G1110" s="272"/>
      <c r="H1110" s="272"/>
      <c r="I1110" s="526"/>
      <c r="J1110" s="272"/>
      <c r="K1110" s="272"/>
      <c r="L1110" s="571">
        <f>I1110+J1110+K1110</f>
        <v>0</v>
      </c>
      <c r="M1110" s="270">
        <f t="shared" si="407"/>
      </c>
      <c r="N1110" s="271"/>
      <c r="O1110" s="493"/>
      <c r="P1110" s="281"/>
      <c r="Q1110" s="351">
        <f t="shared" si="408"/>
        <v>0</v>
      </c>
      <c r="R1110" s="494">
        <f>O1110+P1110-Q1110</f>
        <v>0</v>
      </c>
      <c r="S1110" s="271"/>
      <c r="T1110" s="493"/>
      <c r="U1110" s="281"/>
      <c r="V1110" s="501">
        <f>+IF(+(O1110+P1110)&gt;=L1110,+P1110,+(+L1110-O1110))</f>
        <v>0</v>
      </c>
      <c r="W1110" s="351">
        <f>T1110+U1110-V1110</f>
        <v>0</v>
      </c>
      <c r="X1110" s="281"/>
      <c r="Y1110" s="281"/>
      <c r="Z1110" s="282"/>
      <c r="AA1110" s="349">
        <f t="shared" si="409"/>
        <v>0</v>
      </c>
    </row>
    <row r="1111" spans="1:27" ht="18.75" thickBot="1">
      <c r="A1111" s="290">
        <v>720</v>
      </c>
      <c r="B1111" s="182"/>
      <c r="C1111" s="140">
        <v>5502</v>
      </c>
      <c r="D1111" s="149" t="s">
        <v>501</v>
      </c>
      <c r="E1111" s="539">
        <f>F1111+G1111+H1111</f>
        <v>0</v>
      </c>
      <c r="F1111" s="526"/>
      <c r="G1111" s="272"/>
      <c r="H1111" s="272"/>
      <c r="I1111" s="526"/>
      <c r="J1111" s="272"/>
      <c r="K1111" s="272"/>
      <c r="L1111" s="571">
        <f>I1111+J1111+K1111</f>
        <v>0</v>
      </c>
      <c r="M1111" s="270">
        <f t="shared" si="407"/>
      </c>
      <c r="N1111" s="271"/>
      <c r="O1111" s="493"/>
      <c r="P1111" s="281"/>
      <c r="Q1111" s="351">
        <f t="shared" si="408"/>
        <v>0</v>
      </c>
      <c r="R1111" s="494">
        <f>O1111+P1111-Q1111</f>
        <v>0</v>
      </c>
      <c r="S1111" s="271"/>
      <c r="T1111" s="493"/>
      <c r="U1111" s="281"/>
      <c r="V1111" s="501">
        <f>+IF(+(O1111+P1111)&gt;=L1111,+P1111,+(+L1111-O1111))</f>
        <v>0</v>
      </c>
      <c r="W1111" s="351">
        <f>T1111+U1111-V1111</f>
        <v>0</v>
      </c>
      <c r="X1111" s="281"/>
      <c r="Y1111" s="281"/>
      <c r="Z1111" s="282"/>
      <c r="AA1111" s="349">
        <f t="shared" si="409"/>
        <v>0</v>
      </c>
    </row>
    <row r="1112" spans="1:27" ht="18.75" thickBot="1">
      <c r="A1112" s="290">
        <v>725</v>
      </c>
      <c r="B1112" s="182"/>
      <c r="C1112" s="140">
        <v>5503</v>
      </c>
      <c r="D1112" s="142" t="s">
        <v>502</v>
      </c>
      <c r="E1112" s="539">
        <f>F1112+G1112+H1112</f>
        <v>0</v>
      </c>
      <c r="F1112" s="526"/>
      <c r="G1112" s="272"/>
      <c r="H1112" s="272"/>
      <c r="I1112" s="526"/>
      <c r="J1112" s="272"/>
      <c r="K1112" s="272"/>
      <c r="L1112" s="571">
        <f>I1112+J1112+K1112</f>
        <v>0</v>
      </c>
      <c r="M1112" s="270">
        <f t="shared" si="407"/>
      </c>
      <c r="N1112" s="271"/>
      <c r="O1112" s="493"/>
      <c r="P1112" s="281"/>
      <c r="Q1112" s="351">
        <f t="shared" si="408"/>
        <v>0</v>
      </c>
      <c r="R1112" s="494">
        <f>O1112+P1112-Q1112</f>
        <v>0</v>
      </c>
      <c r="S1112" s="271"/>
      <c r="T1112" s="493"/>
      <c r="U1112" s="281"/>
      <c r="V1112" s="501">
        <f>+IF(+(O1112+P1112)&gt;=L1112,+P1112,+(+L1112-O1112))</f>
        <v>0</v>
      </c>
      <c r="W1112" s="351">
        <f>T1112+U1112-V1112</f>
        <v>0</v>
      </c>
      <c r="X1112" s="281"/>
      <c r="Y1112" s="281"/>
      <c r="Z1112" s="282"/>
      <c r="AA1112" s="349">
        <f t="shared" si="409"/>
        <v>0</v>
      </c>
    </row>
    <row r="1113" spans="1:27" ht="18.75" thickBot="1">
      <c r="A1113" s="290">
        <v>730</v>
      </c>
      <c r="B1113" s="182"/>
      <c r="C1113" s="140">
        <v>5504</v>
      </c>
      <c r="D1113" s="149" t="s">
        <v>503</v>
      </c>
      <c r="E1113" s="539">
        <f>F1113+G1113+H1113</f>
        <v>0</v>
      </c>
      <c r="F1113" s="526"/>
      <c r="G1113" s="272"/>
      <c r="H1113" s="272"/>
      <c r="I1113" s="526"/>
      <c r="J1113" s="272"/>
      <c r="K1113" s="272"/>
      <c r="L1113" s="571">
        <f>I1113+J1113+K1113</f>
        <v>0</v>
      </c>
      <c r="M1113" s="270">
        <f t="shared" si="407"/>
      </c>
      <c r="N1113" s="271"/>
      <c r="O1113" s="493"/>
      <c r="P1113" s="281"/>
      <c r="Q1113" s="351">
        <f t="shared" si="408"/>
        <v>0</v>
      </c>
      <c r="R1113" s="494">
        <f>O1113+P1113-Q1113</f>
        <v>0</v>
      </c>
      <c r="S1113" s="271"/>
      <c r="T1113" s="493"/>
      <c r="U1113" s="281"/>
      <c r="V1113" s="501">
        <f>+IF(+(O1113+P1113)&gt;=L1113,+P1113,+(+L1113-O1113))</f>
        <v>0</v>
      </c>
      <c r="W1113" s="351">
        <f>T1113+U1113-V1113</f>
        <v>0</v>
      </c>
      <c r="X1113" s="281"/>
      <c r="Y1113" s="281"/>
      <c r="Z1113" s="282"/>
      <c r="AA1113" s="349">
        <f t="shared" si="409"/>
        <v>0</v>
      </c>
    </row>
    <row r="1114" spans="1:27" ht="18.75" thickBot="1">
      <c r="A1114" s="290">
        <v>735</v>
      </c>
      <c r="B1114" s="184">
        <v>5700</v>
      </c>
      <c r="C1114" s="861" t="s">
        <v>504</v>
      </c>
      <c r="D1114" s="862"/>
      <c r="E1114" s="847">
        <f aca="true" t="shared" si="436" ref="E1114:L1114">SUM(E1115:E1117)</f>
        <v>0</v>
      </c>
      <c r="F1114" s="565">
        <f t="shared" si="436"/>
        <v>0</v>
      </c>
      <c r="G1114" s="505">
        <f t="shared" si="436"/>
        <v>0</v>
      </c>
      <c r="H1114" s="505">
        <f>SUM(H1115:H1117)</f>
        <v>0</v>
      </c>
      <c r="I1114" s="565">
        <f t="shared" si="436"/>
        <v>0</v>
      </c>
      <c r="J1114" s="505">
        <f t="shared" si="436"/>
        <v>0</v>
      </c>
      <c r="K1114" s="505">
        <f t="shared" si="436"/>
        <v>0</v>
      </c>
      <c r="L1114" s="505">
        <f t="shared" si="436"/>
        <v>0</v>
      </c>
      <c r="M1114" s="270">
        <f t="shared" si="407"/>
      </c>
      <c r="N1114" s="271"/>
      <c r="O1114" s="369">
        <f>SUM(O1115:O1117)</f>
        <v>0</v>
      </c>
      <c r="P1114" s="370">
        <f>SUM(P1115:P1117)</f>
        <v>0</v>
      </c>
      <c r="Q1114" s="506">
        <f>SUM(Q1115:Q1116)</f>
        <v>0</v>
      </c>
      <c r="R1114" s="507">
        <f>SUM(R1115:R1117)</f>
        <v>0</v>
      </c>
      <c r="S1114" s="271"/>
      <c r="T1114" s="369">
        <f>SUM(T1115:T1117)</f>
        <v>0</v>
      </c>
      <c r="U1114" s="370">
        <f>SUM(U1115:U1117)</f>
        <v>0</v>
      </c>
      <c r="V1114" s="370">
        <f>SUM(V1115:V1117)</f>
        <v>0</v>
      </c>
      <c r="W1114" s="370">
        <f>SUM(W1115:W1117)</f>
        <v>0</v>
      </c>
      <c r="X1114" s="370">
        <f>SUM(X1115:X1117)</f>
        <v>0</v>
      </c>
      <c r="Y1114" s="370">
        <f>SUM(Y1115:Y1116)</f>
        <v>0</v>
      </c>
      <c r="Z1114" s="507">
        <f>SUM(Z1115:Z1117)</f>
        <v>0</v>
      </c>
      <c r="AA1114" s="349">
        <f t="shared" si="409"/>
        <v>0</v>
      </c>
    </row>
    <row r="1115" spans="1:27" ht="18.75" thickBot="1">
      <c r="A1115" s="290">
        <v>740</v>
      </c>
      <c r="B1115" s="185"/>
      <c r="C1115" s="186">
        <v>5701</v>
      </c>
      <c r="D1115" s="187" t="s">
        <v>505</v>
      </c>
      <c r="E1115" s="539">
        <f>F1115+G1115+H1115</f>
        <v>0</v>
      </c>
      <c r="F1115" s="566"/>
      <c r="G1115" s="508"/>
      <c r="H1115" s="508"/>
      <c r="I1115" s="566"/>
      <c r="J1115" s="508"/>
      <c r="K1115" s="508"/>
      <c r="L1115" s="571">
        <f>I1115+J1115+K1115</f>
        <v>0</v>
      </c>
      <c r="M1115" s="270">
        <f t="shared" si="407"/>
      </c>
      <c r="N1115" s="271"/>
      <c r="O1115" s="509"/>
      <c r="P1115" s="510"/>
      <c r="Q1115" s="373">
        <f t="shared" si="408"/>
        <v>0</v>
      </c>
      <c r="R1115" s="494">
        <f>O1115+P1115-Q1115</f>
        <v>0</v>
      </c>
      <c r="S1115" s="271"/>
      <c r="T1115" s="509"/>
      <c r="U1115" s="510"/>
      <c r="V1115" s="501">
        <f>+IF(+(O1115+P1115)&gt;=L1115,+P1115,+(+L1115-O1115))</f>
        <v>0</v>
      </c>
      <c r="W1115" s="351">
        <f>T1115+U1115-V1115</f>
        <v>0</v>
      </c>
      <c r="X1115" s="510"/>
      <c r="Y1115" s="510"/>
      <c r="Z1115" s="282"/>
      <c r="AA1115" s="349">
        <f t="shared" si="409"/>
        <v>0</v>
      </c>
    </row>
    <row r="1116" spans="1:27" ht="18.75" thickBot="1">
      <c r="A1116" s="290">
        <v>745</v>
      </c>
      <c r="B1116" s="185"/>
      <c r="C1116" s="190">
        <v>5702</v>
      </c>
      <c r="D1116" s="191" t="s">
        <v>506</v>
      </c>
      <c r="E1116" s="539">
        <f>F1116+G1116+H1116</f>
        <v>0</v>
      </c>
      <c r="F1116" s="566"/>
      <c r="G1116" s="508"/>
      <c r="H1116" s="508"/>
      <c r="I1116" s="566"/>
      <c r="J1116" s="508"/>
      <c r="K1116" s="508"/>
      <c r="L1116" s="571">
        <f>I1116+J1116+K1116</f>
        <v>0</v>
      </c>
      <c r="M1116" s="270">
        <f t="shared" si="407"/>
      </c>
      <c r="N1116" s="271"/>
      <c r="O1116" s="509"/>
      <c r="P1116" s="510"/>
      <c r="Q1116" s="373">
        <f t="shared" si="408"/>
        <v>0</v>
      </c>
      <c r="R1116" s="494">
        <f>O1116+P1116-Q1116</f>
        <v>0</v>
      </c>
      <c r="S1116" s="271"/>
      <c r="T1116" s="509"/>
      <c r="U1116" s="510"/>
      <c r="V1116" s="501">
        <f>+IF(+(O1116+P1116)&gt;=L1116,+P1116,+(+L1116-O1116))</f>
        <v>0</v>
      </c>
      <c r="W1116" s="351">
        <f>T1116+U1116-V1116</f>
        <v>0</v>
      </c>
      <c r="X1116" s="510"/>
      <c r="Y1116" s="510"/>
      <c r="Z1116" s="282"/>
      <c r="AA1116" s="349">
        <f t="shared" si="409"/>
        <v>0</v>
      </c>
    </row>
    <row r="1117" spans="1:27" ht="18.75" thickBot="1">
      <c r="A1117" s="289">
        <v>750</v>
      </c>
      <c r="B1117" s="139"/>
      <c r="C1117" s="192">
        <v>4071</v>
      </c>
      <c r="D1117" s="545" t="s">
        <v>507</v>
      </c>
      <c r="E1117" s="539">
        <f>F1117+G1117+H1117</f>
        <v>0</v>
      </c>
      <c r="F1117" s="534"/>
      <c r="G1117" s="304"/>
      <c r="H1117" s="304"/>
      <c r="I1117" s="534"/>
      <c r="J1117" s="304"/>
      <c r="K1117" s="304"/>
      <c r="L1117" s="571">
        <f>I1117+J1117+K1117</f>
        <v>0</v>
      </c>
      <c r="M1117" s="270">
        <f t="shared" si="407"/>
      </c>
      <c r="N1117" s="271"/>
      <c r="O1117" s="375"/>
      <c r="P1117" s="357"/>
      <c r="Q1117" s="357"/>
      <c r="R1117" s="511"/>
      <c r="S1117" s="271"/>
      <c r="T1117" s="352"/>
      <c r="U1117" s="357"/>
      <c r="V1117" s="357"/>
      <c r="W1117" s="357"/>
      <c r="X1117" s="357"/>
      <c r="Y1117" s="357"/>
      <c r="Z1117" s="495"/>
      <c r="AA1117" s="349">
        <f t="shared" si="409"/>
        <v>0</v>
      </c>
    </row>
    <row r="1118" spans="1:27" ht="36" customHeight="1">
      <c r="A1118" s="290">
        <v>755</v>
      </c>
      <c r="B1118" s="182"/>
      <c r="C1118" s="193"/>
      <c r="D1118" s="377"/>
      <c r="E1118" s="276"/>
      <c r="F1118" s="276"/>
      <c r="G1118" s="276"/>
      <c r="H1118" s="276"/>
      <c r="I1118" s="276"/>
      <c r="J1118" s="276"/>
      <c r="K1118" s="276"/>
      <c r="L1118" s="277"/>
      <c r="M1118" s="270">
        <f t="shared" si="407"/>
      </c>
      <c r="N1118" s="271"/>
      <c r="O1118" s="512"/>
      <c r="P1118" s="513"/>
      <c r="Q1118" s="364"/>
      <c r="R1118" s="365"/>
      <c r="S1118" s="271"/>
      <c r="T1118" s="512"/>
      <c r="U1118" s="513"/>
      <c r="V1118" s="364"/>
      <c r="W1118" s="364"/>
      <c r="X1118" s="513"/>
      <c r="Y1118" s="364"/>
      <c r="Z1118" s="365"/>
      <c r="AA1118" s="365"/>
    </row>
    <row r="1119" spans="1:27" ht="18.75" thickBot="1">
      <c r="A1119" s="290">
        <v>760</v>
      </c>
      <c r="B1119" s="514">
        <v>98</v>
      </c>
      <c r="C1119" s="863" t="s">
        <v>508</v>
      </c>
      <c r="D1119" s="864"/>
      <c r="E1119" s="539">
        <f>F1119+G1119</f>
        <v>0</v>
      </c>
      <c r="F1119" s="528"/>
      <c r="G1119" s="285"/>
      <c r="H1119" s="285"/>
      <c r="I1119" s="528"/>
      <c r="J1119" s="285"/>
      <c r="K1119" s="285"/>
      <c r="L1119" s="571">
        <f>I1119+J1119+K1119</f>
        <v>0</v>
      </c>
      <c r="M1119" s="270">
        <f t="shared" si="407"/>
      </c>
      <c r="N1119" s="271"/>
      <c r="O1119" s="500"/>
      <c r="P1119" s="283"/>
      <c r="Q1119" s="355">
        <f t="shared" si="408"/>
        <v>0</v>
      </c>
      <c r="R1119" s="494">
        <f>O1119+P1119-Q1119</f>
        <v>0</v>
      </c>
      <c r="S1119" s="271"/>
      <c r="T1119" s="500"/>
      <c r="U1119" s="283"/>
      <c r="V1119" s="501">
        <f>+IF(+(O1119+P1119)&gt;=L1119,+P1119,+(+L1119-O1119))</f>
        <v>0</v>
      </c>
      <c r="W1119" s="351">
        <f>T1119+U1119-V1119</f>
        <v>0</v>
      </c>
      <c r="X1119" s="283"/>
      <c r="Y1119" s="283"/>
      <c r="Z1119" s="282"/>
      <c r="AA1119" s="349">
        <f t="shared" si="409"/>
        <v>0</v>
      </c>
    </row>
    <row r="1120" spans="1:27" ht="15.75">
      <c r="A1120" s="289">
        <v>765</v>
      </c>
      <c r="B1120" s="194"/>
      <c r="C1120" s="379" t="s">
        <v>509</v>
      </c>
      <c r="D1120" s="380"/>
      <c r="E1120" s="460"/>
      <c r="F1120" s="460"/>
      <c r="G1120" s="460"/>
      <c r="H1120" s="460"/>
      <c r="I1120" s="460"/>
      <c r="J1120" s="460"/>
      <c r="K1120" s="460"/>
      <c r="L1120" s="381"/>
      <c r="M1120" s="270">
        <f t="shared" si="407"/>
      </c>
      <c r="N1120" s="271"/>
      <c r="O1120" s="382"/>
      <c r="P1120" s="383"/>
      <c r="Q1120" s="383"/>
      <c r="R1120" s="384"/>
      <c r="S1120" s="271"/>
      <c r="T1120" s="382"/>
      <c r="U1120" s="383"/>
      <c r="V1120" s="383"/>
      <c r="W1120" s="383"/>
      <c r="X1120" s="383"/>
      <c r="Y1120" s="383"/>
      <c r="Z1120" s="384"/>
      <c r="AA1120" s="384"/>
    </row>
    <row r="1121" spans="1:27" ht="15.75">
      <c r="A1121" s="289">
        <v>775</v>
      </c>
      <c r="B1121" s="194"/>
      <c r="C1121" s="385" t="s">
        <v>510</v>
      </c>
      <c r="D1121" s="377"/>
      <c r="E1121" s="448"/>
      <c r="F1121" s="448"/>
      <c r="G1121" s="448"/>
      <c r="H1121" s="448"/>
      <c r="I1121" s="448"/>
      <c r="J1121" s="448"/>
      <c r="K1121" s="448"/>
      <c r="L1121" s="342"/>
      <c r="M1121" s="270">
        <f t="shared" si="407"/>
      </c>
      <c r="N1121" s="271"/>
      <c r="O1121" s="386"/>
      <c r="P1121" s="387"/>
      <c r="Q1121" s="387"/>
      <c r="R1121" s="388"/>
      <c r="S1121" s="271"/>
      <c r="T1121" s="386"/>
      <c r="U1121" s="387"/>
      <c r="V1121" s="387"/>
      <c r="W1121" s="387"/>
      <c r="X1121" s="387"/>
      <c r="Y1121" s="387"/>
      <c r="Z1121" s="388"/>
      <c r="AA1121" s="388"/>
    </row>
    <row r="1122" spans="1:27" ht="16.5" thickBot="1">
      <c r="A1122" s="290">
        <v>780</v>
      </c>
      <c r="B1122" s="195"/>
      <c r="C1122" s="389" t="s">
        <v>511</v>
      </c>
      <c r="D1122" s="390"/>
      <c r="E1122" s="461"/>
      <c r="F1122" s="461"/>
      <c r="G1122" s="461"/>
      <c r="H1122" s="461"/>
      <c r="I1122" s="461"/>
      <c r="J1122" s="461"/>
      <c r="K1122" s="461"/>
      <c r="L1122" s="344"/>
      <c r="M1122" s="270">
        <f t="shared" si="407"/>
      </c>
      <c r="N1122" s="271"/>
      <c r="O1122" s="391"/>
      <c r="P1122" s="392"/>
      <c r="Q1122" s="392"/>
      <c r="R1122" s="393"/>
      <c r="S1122" s="271"/>
      <c r="T1122" s="391"/>
      <c r="U1122" s="392"/>
      <c r="V1122" s="392"/>
      <c r="W1122" s="392"/>
      <c r="X1122" s="392"/>
      <c r="Y1122" s="392"/>
      <c r="Z1122" s="393"/>
      <c r="AA1122" s="393"/>
    </row>
    <row r="1123" spans="1:27" ht="18.75" thickBot="1">
      <c r="A1123" s="290">
        <v>785</v>
      </c>
      <c r="B1123" s="196"/>
      <c r="C1123" s="165" t="s">
        <v>742</v>
      </c>
      <c r="D1123" s="197" t="s">
        <v>512</v>
      </c>
      <c r="E1123" s="307">
        <f aca="true" t="shared" si="437" ref="E1123:L1123">SUM(E1011,E1014,E1020,E1026,E1027,E1045,E1049,E1055,E1058,E1059,E1060,E1061,E1062,E1069,E1076,E1077,E1078,E1079,E1086,E1090,E1091,E1092,E1093,E1096,E1097,E1105,E1108,E1109,E1114)+E1119</f>
        <v>0</v>
      </c>
      <c r="F1123" s="307">
        <f t="shared" si="437"/>
        <v>0</v>
      </c>
      <c r="G1123" s="307">
        <f t="shared" si="437"/>
        <v>0</v>
      </c>
      <c r="H1123" s="307">
        <f>SUM(H1011,H1014,H1020,H1026,H1027,H1045,H1049,H1055,H1058,H1059,H1060,H1061,H1062,H1069,H1076,H1077,H1078,H1079,H1086,H1090,H1091,H1092,H1093,H1096,H1097,H1105,H1108,H1109,H1114)+H1119</f>
        <v>0</v>
      </c>
      <c r="I1123" s="307">
        <f t="shared" si="437"/>
        <v>8553</v>
      </c>
      <c r="J1123" s="307">
        <f t="shared" si="437"/>
        <v>0</v>
      </c>
      <c r="K1123" s="307">
        <f t="shared" si="437"/>
        <v>0</v>
      </c>
      <c r="L1123" s="307">
        <f t="shared" si="437"/>
        <v>8553</v>
      </c>
      <c r="M1123" s="270">
        <f>(IF($E1123&lt;&gt;0,$M$2,IF($L1123&lt;&gt;0,$M$2,"")))</f>
        <v>1</v>
      </c>
      <c r="N1123" s="515" t="str">
        <f>LEFT(C1008,1)</f>
        <v>5</v>
      </c>
      <c r="O1123" s="307">
        <f>SUM(O1011,O1014,O1020,O1026,O1027,O1045,O1049,O1055,O1058,O1059,O1060,O1061,O1062,O1069,O1076,O1077,O1078,O1079,O1086,O1090,O1091,O1092,O1093,O1096,O1097,O1105,O1108,O1109,O1114)+O1119</f>
        <v>0</v>
      </c>
      <c r="P1123" s="307">
        <f>SUM(P1011,P1014,P1020,P1026,P1027,P1045,P1049,P1055,P1058,P1059,P1060,P1061,P1062,P1069,P1076,P1077,P1078,P1079,P1086,P1090,P1091,P1092,P1093,P1096,P1097,P1105,P1108,P1109,P1114)+P1119</f>
        <v>0</v>
      </c>
      <c r="Q1123" s="307">
        <f>SUM(Q1011,Q1014,Q1020,Q1026,Q1027,Q1045,Q1049,Q1055,Q1058,Q1059,Q1060,Q1061,Q1062,Q1069,Q1076,Q1077,Q1078,Q1079,Q1086,Q1090,Q1091,Q1092,Q1093,Q1096,Q1097,Q1105,Q1108,Q1109,Q1114)+Q1119</f>
        <v>8553</v>
      </c>
      <c r="R1123" s="307">
        <f>SUM(R1011,R1014,R1020,R1026,R1027,R1045,R1049,R1055,R1058,R1059,R1060,R1061,R1062,R1069,R1076,R1077,R1078,R1079,R1086,R1090,R1091,R1092,R1093,R1096,R1097,R1105,R1108,R1109,R1114)+R1119</f>
        <v>-8553</v>
      </c>
      <c r="S1123" s="244"/>
      <c r="T1123" s="307">
        <f aca="true" t="shared" si="438" ref="T1123:Y1123">SUM(T1011,T1014,T1020,T1026,T1027,T1045,T1049,T1055,T1058,T1059,T1060,T1061,T1062,T1069,T1076,T1077,T1078,T1079,T1086,T1090,T1091,T1092,T1093,T1096,T1097,T1105,T1108,T1109,T1114)+T1119</f>
        <v>0</v>
      </c>
      <c r="U1123" s="307">
        <f t="shared" si="438"/>
        <v>0</v>
      </c>
      <c r="V1123" s="307">
        <f t="shared" si="438"/>
        <v>0</v>
      </c>
      <c r="W1123" s="307">
        <f t="shared" si="438"/>
        <v>0</v>
      </c>
      <c r="X1123" s="307">
        <f t="shared" si="438"/>
        <v>0</v>
      </c>
      <c r="Y1123" s="307">
        <f t="shared" si="438"/>
        <v>0</v>
      </c>
      <c r="Z1123" s="307">
        <f>SUM(Z1011,Z1014,Z1020,Z1026,Z1027,Z1045,Z1049,Z1055,Z1058,Z1059,Z1060,Z1061,Z1062,Z1069,Z1076,Z1077,Z1078,Z1079,Z1086,Z1090,Z1091,Z1092,Z1093,Z1096,Z1097,Z1105,Z1108,Z1109,Z1114)+Z1119</f>
        <v>0</v>
      </c>
      <c r="AA1123" s="349">
        <f>W1123-X1123-Y1123-Z1123</f>
        <v>0</v>
      </c>
    </row>
    <row r="1124" spans="1:27" ht="15.75">
      <c r="A1124" s="290">
        <v>790</v>
      </c>
      <c r="B1124" s="811" t="s">
        <v>1200</v>
      </c>
      <c r="C1124" s="198"/>
      <c r="L1124" s="241"/>
      <c r="M1124" s="243">
        <f>(IF($E1123&lt;&gt;0,$M$2,IF($L1123&lt;&gt;0,$M$2,"")))</f>
        <v>1</v>
      </c>
      <c r="S1124" s="467"/>
      <c r="AA1124" s="467"/>
    </row>
    <row r="1125" spans="1:27" ht="15">
      <c r="A1125" s="290">
        <v>795</v>
      </c>
      <c r="B1125" s="457"/>
      <c r="C1125" s="457"/>
      <c r="D1125" s="458"/>
      <c r="E1125" s="457"/>
      <c r="F1125" s="457"/>
      <c r="G1125" s="457"/>
      <c r="H1125" s="457"/>
      <c r="I1125" s="457"/>
      <c r="J1125" s="457"/>
      <c r="K1125" s="457"/>
      <c r="L1125" s="459"/>
      <c r="M1125" s="243">
        <f>(IF($E1123&lt;&gt;0,$M$2,IF($L1123&lt;&gt;0,$M$2,"")))</f>
        <v>1</v>
      </c>
      <c r="O1125" s="457"/>
      <c r="P1125" s="457"/>
      <c r="Q1125" s="459"/>
      <c r="R1125" s="459"/>
      <c r="S1125" s="459"/>
      <c r="T1125" s="457"/>
      <c r="U1125" s="457"/>
      <c r="V1125" s="459"/>
      <c r="W1125" s="459"/>
      <c r="X1125" s="457"/>
      <c r="Y1125" s="459"/>
      <c r="Z1125" s="459"/>
      <c r="AA1125" s="459"/>
    </row>
    <row r="1126" spans="1:27" ht="15">
      <c r="A1126" s="289">
        <v>805</v>
      </c>
      <c r="E1126" s="309"/>
      <c r="F1126" s="309"/>
      <c r="G1126" s="309"/>
      <c r="H1126" s="309"/>
      <c r="I1126" s="309"/>
      <c r="J1126" s="309"/>
      <c r="K1126" s="309"/>
      <c r="L1126" s="315"/>
      <c r="M1126" s="243">
        <f>(IF($E1256&lt;&gt;0,$M$2,IF($L1256&lt;&gt;0,$M$2,"")))</f>
        <v>1</v>
      </c>
      <c r="O1126" s="309"/>
      <c r="P1126" s="309"/>
      <c r="Q1126" s="315"/>
      <c r="R1126" s="315"/>
      <c r="S1126" s="315"/>
      <c r="T1126" s="309"/>
      <c r="U1126" s="309"/>
      <c r="V1126" s="315"/>
      <c r="W1126" s="315"/>
      <c r="X1126" s="309"/>
      <c r="Y1126" s="315"/>
      <c r="Z1126" s="315"/>
      <c r="AA1126" s="467"/>
    </row>
    <row r="1127" spans="1:27" ht="15">
      <c r="A1127" s="290">
        <v>810</v>
      </c>
      <c r="C1127" s="249"/>
      <c r="D1127" s="250"/>
      <c r="E1127" s="309"/>
      <c r="F1127" s="309"/>
      <c r="G1127" s="309"/>
      <c r="H1127" s="309"/>
      <c r="I1127" s="309"/>
      <c r="J1127" s="309"/>
      <c r="K1127" s="309"/>
      <c r="L1127" s="315"/>
      <c r="M1127" s="243">
        <f>(IF($E1256&lt;&gt;0,$M$2,IF($L1256&lt;&gt;0,$M$2,"")))</f>
        <v>1</v>
      </c>
      <c r="O1127" s="309"/>
      <c r="P1127" s="309"/>
      <c r="Q1127" s="315"/>
      <c r="R1127" s="315"/>
      <c r="S1127" s="315"/>
      <c r="T1127" s="309"/>
      <c r="U1127" s="309"/>
      <c r="V1127" s="315"/>
      <c r="W1127" s="315"/>
      <c r="X1127" s="309"/>
      <c r="Y1127" s="315"/>
      <c r="Z1127" s="315"/>
      <c r="AA1127" s="467"/>
    </row>
    <row r="1128" spans="1:27" ht="15">
      <c r="A1128" s="290">
        <v>815</v>
      </c>
      <c r="B1128" s="887" t="str">
        <f>$B$7</f>
        <v>МЕСЕЧЕН ОТЧЕТ ЗА СРЕДСТВА ОТ ЕВРОПЕЙСКИ СЪЮЗ НА БЕНЕФИЦИЕНТИ НА КОХЕЗИОННИЯ И СТРУКТУРНИТЕ ФОНДОВЕ КЪМ НАЦИОНАЛНИЯ ФОНД</v>
      </c>
      <c r="C1128" s="888"/>
      <c r="D1128" s="888"/>
      <c r="E1128" s="309"/>
      <c r="F1128" s="309"/>
      <c r="G1128" s="309"/>
      <c r="H1128" s="309"/>
      <c r="I1128" s="309"/>
      <c r="J1128" s="309"/>
      <c r="K1128" s="309"/>
      <c r="L1128" s="315"/>
      <c r="M1128" s="243">
        <f>(IF($E1256&lt;&gt;0,$M$2,IF($L1256&lt;&gt;0,$M$2,"")))</f>
        <v>1</v>
      </c>
      <c r="O1128" s="309"/>
      <c r="P1128" s="309"/>
      <c r="Q1128" s="315"/>
      <c r="R1128" s="315"/>
      <c r="S1128" s="315"/>
      <c r="T1128" s="309"/>
      <c r="U1128" s="309"/>
      <c r="V1128" s="315"/>
      <c r="W1128" s="315"/>
      <c r="X1128" s="309"/>
      <c r="Y1128" s="315"/>
      <c r="Z1128" s="315"/>
      <c r="AA1128" s="467"/>
    </row>
    <row r="1129" spans="1:27" ht="15">
      <c r="A1129" s="296">
        <v>525</v>
      </c>
      <c r="C1129" s="249"/>
      <c r="D1129" s="250"/>
      <c r="E1129" s="310" t="s">
        <v>227</v>
      </c>
      <c r="F1129" s="310" t="s">
        <v>1064</v>
      </c>
      <c r="G1129" s="309"/>
      <c r="H1129" s="309"/>
      <c r="I1129" s="309"/>
      <c r="J1129" s="309"/>
      <c r="K1129" s="309"/>
      <c r="L1129" s="315"/>
      <c r="M1129" s="243">
        <f>(IF($E1256&lt;&gt;0,$M$2,IF($L1256&lt;&gt;0,$M$2,"")))</f>
        <v>1</v>
      </c>
      <c r="O1129" s="309"/>
      <c r="P1129" s="309"/>
      <c r="Q1129" s="315"/>
      <c r="R1129" s="315"/>
      <c r="S1129" s="315"/>
      <c r="T1129" s="309"/>
      <c r="U1129" s="309"/>
      <c r="V1129" s="315"/>
      <c r="W1129" s="315"/>
      <c r="X1129" s="309"/>
      <c r="Y1129" s="315"/>
      <c r="Z1129" s="315"/>
      <c r="AA1129" s="467"/>
    </row>
    <row r="1130" spans="1:27" ht="15.75">
      <c r="A1130" s="289">
        <v>820</v>
      </c>
      <c r="B1130" s="889">
        <f>$B$9</f>
        <v>0</v>
      </c>
      <c r="C1130" s="888"/>
      <c r="D1130" s="888"/>
      <c r="E1130" s="311">
        <f>$E$9</f>
        <v>42005</v>
      </c>
      <c r="F1130" s="312">
        <f>$F$9</f>
        <v>42338</v>
      </c>
      <c r="G1130" s="309"/>
      <c r="H1130" s="309"/>
      <c r="I1130" s="309"/>
      <c r="J1130" s="309"/>
      <c r="K1130" s="309"/>
      <c r="L1130" s="315"/>
      <c r="M1130" s="243">
        <f>(IF($E1256&lt;&gt;0,$M$2,IF($L1256&lt;&gt;0,$M$2,"")))</f>
        <v>1</v>
      </c>
      <c r="O1130" s="309"/>
      <c r="P1130" s="309"/>
      <c r="Q1130" s="315"/>
      <c r="R1130" s="315"/>
      <c r="S1130" s="315"/>
      <c r="T1130" s="309"/>
      <c r="U1130" s="309"/>
      <c r="V1130" s="315"/>
      <c r="W1130" s="315"/>
      <c r="X1130" s="309"/>
      <c r="Y1130" s="315"/>
      <c r="Z1130" s="315"/>
      <c r="AA1130" s="467"/>
    </row>
    <row r="1131" spans="1:27" ht="15">
      <c r="A1131" s="290">
        <v>821</v>
      </c>
      <c r="B1131" s="253" t="str">
        <f>$B$10</f>
        <v>(наименование на разпоредителя с бюджет)</v>
      </c>
      <c r="E1131" s="309"/>
      <c r="F1131" s="313"/>
      <c r="G1131" s="309"/>
      <c r="H1131" s="309"/>
      <c r="I1131" s="309"/>
      <c r="J1131" s="309"/>
      <c r="K1131" s="309"/>
      <c r="L1131" s="315"/>
      <c r="M1131" s="243">
        <f>(IF($E1256&lt;&gt;0,$M$2,IF($L1256&lt;&gt;0,$M$2,"")))</f>
        <v>1</v>
      </c>
      <c r="O1131" s="309"/>
      <c r="P1131" s="309"/>
      <c r="Q1131" s="315"/>
      <c r="R1131" s="315"/>
      <c r="S1131" s="315"/>
      <c r="T1131" s="309"/>
      <c r="U1131" s="309"/>
      <c r="V1131" s="315"/>
      <c r="W1131" s="315"/>
      <c r="X1131" s="309"/>
      <c r="Y1131" s="315"/>
      <c r="Z1131" s="315"/>
      <c r="AA1131" s="467"/>
    </row>
    <row r="1132" spans="1:27" ht="15.75" thickBot="1">
      <c r="A1132" s="290">
        <v>822</v>
      </c>
      <c r="B1132" s="253"/>
      <c r="E1132" s="314"/>
      <c r="F1132" s="309"/>
      <c r="G1132" s="309"/>
      <c r="H1132" s="309"/>
      <c r="I1132" s="309"/>
      <c r="J1132" s="309"/>
      <c r="K1132" s="309"/>
      <c r="L1132" s="315"/>
      <c r="M1132" s="243">
        <f>(IF($E1256&lt;&gt;0,$M$2,IF($L1256&lt;&gt;0,$M$2,"")))</f>
        <v>1</v>
      </c>
      <c r="O1132" s="309"/>
      <c r="P1132" s="309"/>
      <c r="Q1132" s="315"/>
      <c r="R1132" s="315"/>
      <c r="S1132" s="315"/>
      <c r="T1132" s="309"/>
      <c r="U1132" s="309"/>
      <c r="V1132" s="315"/>
      <c r="W1132" s="315"/>
      <c r="X1132" s="309"/>
      <c r="Y1132" s="315"/>
      <c r="Z1132" s="315"/>
      <c r="AA1132" s="467"/>
    </row>
    <row r="1133" spans="1:27" ht="17.25" thickBot="1" thickTop="1">
      <c r="A1133" s="290">
        <v>823</v>
      </c>
      <c r="B1133" s="889" t="str">
        <f>$B$12</f>
        <v>Твърдица</v>
      </c>
      <c r="C1133" s="888"/>
      <c r="D1133" s="888"/>
      <c r="E1133" s="309" t="s">
        <v>228</v>
      </c>
      <c r="F1133" s="316" t="str">
        <f>$F$12</f>
        <v>7004</v>
      </c>
      <c r="G1133" s="309"/>
      <c r="H1133" s="309"/>
      <c r="I1133" s="309"/>
      <c r="J1133" s="309"/>
      <c r="K1133" s="309"/>
      <c r="L1133" s="315"/>
      <c r="M1133" s="243">
        <f>(IF($E1256&lt;&gt;0,$M$2,IF($L1256&lt;&gt;0,$M$2,"")))</f>
        <v>1</v>
      </c>
      <c r="O1133" s="309"/>
      <c r="P1133" s="309"/>
      <c r="Q1133" s="315"/>
      <c r="R1133" s="315"/>
      <c r="S1133" s="315"/>
      <c r="T1133" s="309"/>
      <c r="U1133" s="309"/>
      <c r="V1133" s="315"/>
      <c r="W1133" s="315"/>
      <c r="X1133" s="309"/>
      <c r="Y1133" s="315"/>
      <c r="Z1133" s="315"/>
      <c r="AA1133" s="467"/>
    </row>
    <row r="1134" spans="1:27" ht="16.5" thickBot="1" thickTop="1">
      <c r="A1134" s="290">
        <v>825</v>
      </c>
      <c r="B1134" s="253" t="str">
        <f>$B$13</f>
        <v>(наименование на първостепенния разпоредител с бюджет)</v>
      </c>
      <c r="E1134" s="314" t="s">
        <v>229</v>
      </c>
      <c r="F1134" s="309"/>
      <c r="G1134" s="309"/>
      <c r="H1134" s="309"/>
      <c r="I1134" s="309"/>
      <c r="J1134" s="309"/>
      <c r="K1134" s="309"/>
      <c r="L1134" s="315"/>
      <c r="M1134" s="243">
        <f>(IF($E1256&lt;&gt;0,$M$2,IF($L1256&lt;&gt;0,$M$2,"")))</f>
        <v>1</v>
      </c>
      <c r="O1134" s="309"/>
      <c r="P1134" s="309"/>
      <c r="Q1134" s="315"/>
      <c r="R1134" s="315"/>
      <c r="S1134" s="315"/>
      <c r="T1134" s="309"/>
      <c r="U1134" s="309"/>
      <c r="V1134" s="315"/>
      <c r="W1134" s="315"/>
      <c r="X1134" s="309"/>
      <c r="Y1134" s="315"/>
      <c r="Z1134" s="315"/>
      <c r="AA1134" s="467"/>
    </row>
    <row r="1135" spans="1:27" ht="19.5" thickBot="1" thickTop="1">
      <c r="A1135" s="290"/>
      <c r="B1135" s="253"/>
      <c r="D1135" s="517" t="str">
        <f>$D$17</f>
        <v>Код на сметка :</v>
      </c>
      <c r="E1135" s="316">
        <f>$E$17</f>
        <v>98</v>
      </c>
      <c r="F1135" s="308"/>
      <c r="G1135" s="308"/>
      <c r="H1135" s="308"/>
      <c r="I1135" s="308"/>
      <c r="J1135" s="308"/>
      <c r="K1135" s="308"/>
      <c r="L1135" s="448"/>
      <c r="M1135" s="243">
        <f>(IF($E1256&lt;&gt;0,$M$2,IF($L1256&lt;&gt;0,$M$2,"")))</f>
        <v>1</v>
      </c>
      <c r="O1135" s="309"/>
      <c r="P1135" s="309"/>
      <c r="Q1135" s="315"/>
      <c r="R1135" s="315"/>
      <c r="S1135" s="315"/>
      <c r="T1135" s="309"/>
      <c r="U1135" s="309"/>
      <c r="V1135" s="315"/>
      <c r="W1135" s="315"/>
      <c r="X1135" s="309"/>
      <c r="Y1135" s="315"/>
      <c r="Z1135" s="315"/>
      <c r="AA1135" s="467"/>
    </row>
    <row r="1136" spans="1:27" ht="17.25" thickBot="1" thickTop="1">
      <c r="A1136" s="290"/>
      <c r="C1136" s="249"/>
      <c r="D1136" s="250"/>
      <c r="E1136" s="309"/>
      <c r="F1136" s="314"/>
      <c r="G1136" s="314"/>
      <c r="H1136" s="314"/>
      <c r="I1136" s="314"/>
      <c r="J1136" s="314"/>
      <c r="K1136" s="314"/>
      <c r="L1136" s="318" t="s">
        <v>230</v>
      </c>
      <c r="M1136" s="243">
        <f>(IF($E1256&lt;&gt;0,$M$2,IF($L1256&lt;&gt;0,$M$2,"")))</f>
        <v>1</v>
      </c>
      <c r="O1136" s="317" t="s">
        <v>1270</v>
      </c>
      <c r="P1136" s="309"/>
      <c r="Q1136" s="315"/>
      <c r="R1136" s="318" t="s">
        <v>230</v>
      </c>
      <c r="S1136" s="315"/>
      <c r="T1136" s="317" t="s">
        <v>1271</v>
      </c>
      <c r="U1136" s="309"/>
      <c r="V1136" s="315"/>
      <c r="W1136" s="318" t="s">
        <v>230</v>
      </c>
      <c r="X1136" s="309"/>
      <c r="Y1136" s="315"/>
      <c r="Z1136" s="318" t="s">
        <v>230</v>
      </c>
      <c r="AA1136" s="467"/>
    </row>
    <row r="1137" spans="1:27" ht="18.75" thickBot="1">
      <c r="A1137" s="290"/>
      <c r="B1137" s="745"/>
      <c r="C1137" s="462"/>
      <c r="D1137" s="736" t="s">
        <v>551</v>
      </c>
      <c r="E1137" s="890" t="s">
        <v>126</v>
      </c>
      <c r="F1137" s="891"/>
      <c r="G1137" s="891"/>
      <c r="H1137" s="892"/>
      <c r="I1137" s="882" t="s">
        <v>127</v>
      </c>
      <c r="J1137" s="883"/>
      <c r="K1137" s="883"/>
      <c r="L1137" s="884"/>
      <c r="M1137" s="243">
        <f>(IF($E1256&lt;&gt;0,$M$2,IF($L1256&lt;&gt;0,$M$2,"")))</f>
        <v>1</v>
      </c>
      <c r="O1137" s="885" t="s">
        <v>138</v>
      </c>
      <c r="P1137" s="885" t="s">
        <v>139</v>
      </c>
      <c r="Q1137" s="881" t="s">
        <v>140</v>
      </c>
      <c r="R1137" s="855" t="s">
        <v>1272</v>
      </c>
      <c r="S1137" s="244"/>
      <c r="T1137" s="881" t="s">
        <v>141</v>
      </c>
      <c r="U1137" s="881" t="s">
        <v>142</v>
      </c>
      <c r="V1137" s="881" t="s">
        <v>143</v>
      </c>
      <c r="W1137" s="855" t="s">
        <v>1273</v>
      </c>
      <c r="X1137" s="475" t="s">
        <v>1274</v>
      </c>
      <c r="Y1137" s="476"/>
      <c r="Z1137" s="477"/>
      <c r="AA1137" s="326"/>
    </row>
    <row r="1138" spans="1:27" ht="55.5" customHeight="1" thickBot="1">
      <c r="A1138" s="290"/>
      <c r="B1138" s="204" t="s">
        <v>1119</v>
      </c>
      <c r="C1138" s="205" t="s">
        <v>232</v>
      </c>
      <c r="D1138" s="746" t="s">
        <v>552</v>
      </c>
      <c r="E1138" s="839" t="s">
        <v>128</v>
      </c>
      <c r="F1138" s="840" t="s">
        <v>974</v>
      </c>
      <c r="G1138" s="840" t="s">
        <v>975</v>
      </c>
      <c r="H1138" s="840" t="s">
        <v>973</v>
      </c>
      <c r="I1138" s="838" t="s">
        <v>974</v>
      </c>
      <c r="J1138" s="838" t="s">
        <v>975</v>
      </c>
      <c r="K1138" s="838" t="s">
        <v>973</v>
      </c>
      <c r="L1138" s="846" t="s">
        <v>545</v>
      </c>
      <c r="M1138" s="243">
        <f>(IF($E1256&lt;&gt;0,$M$2,IF($L1256&lt;&gt;0,$M$2,"")))</f>
        <v>1</v>
      </c>
      <c r="O1138" s="886"/>
      <c r="P1138" s="880"/>
      <c r="Q1138" s="886"/>
      <c r="R1138" s="880"/>
      <c r="S1138" s="244"/>
      <c r="T1138" s="876"/>
      <c r="U1138" s="876"/>
      <c r="V1138" s="876"/>
      <c r="W1138" s="876"/>
      <c r="X1138" s="478">
        <v>2015</v>
      </c>
      <c r="Y1138" s="478">
        <v>2016</v>
      </c>
      <c r="Z1138" s="478" t="s">
        <v>137</v>
      </c>
      <c r="AA1138" s="479" t="s">
        <v>1275</v>
      </c>
    </row>
    <row r="1139" spans="1:27" ht="69" customHeight="1" thickBot="1">
      <c r="A1139" s="290"/>
      <c r="B1139" s="737"/>
      <c r="C1139" s="462"/>
      <c r="D1139" s="330" t="s">
        <v>745</v>
      </c>
      <c r="E1139" s="580" t="s">
        <v>1276</v>
      </c>
      <c r="F1139" s="331" t="s">
        <v>1277</v>
      </c>
      <c r="G1139" s="331" t="s">
        <v>559</v>
      </c>
      <c r="H1139" s="331" t="s">
        <v>560</v>
      </c>
      <c r="I1139" s="331" t="s">
        <v>518</v>
      </c>
      <c r="J1139" s="331" t="s">
        <v>129</v>
      </c>
      <c r="K1139" s="331" t="s">
        <v>130</v>
      </c>
      <c r="L1139" s="580" t="s">
        <v>144</v>
      </c>
      <c r="M1139" s="243">
        <f>(IF($E1256&lt;&gt;0,$M$2,IF($L1256&lt;&gt;0,$M$2,"")))</f>
        <v>1</v>
      </c>
      <c r="O1139" s="332" t="s">
        <v>1278</v>
      </c>
      <c r="P1139" s="332" t="s">
        <v>1279</v>
      </c>
      <c r="Q1139" s="333" t="s">
        <v>1280</v>
      </c>
      <c r="R1139" s="333" t="s">
        <v>1281</v>
      </c>
      <c r="S1139" s="244"/>
      <c r="T1139" s="735" t="s">
        <v>1282</v>
      </c>
      <c r="U1139" s="735" t="s">
        <v>1283</v>
      </c>
      <c r="V1139" s="735" t="s">
        <v>1284</v>
      </c>
      <c r="W1139" s="735" t="s">
        <v>1285</v>
      </c>
      <c r="X1139" s="735" t="s">
        <v>515</v>
      </c>
      <c r="Y1139" s="735" t="s">
        <v>516</v>
      </c>
      <c r="Z1139" s="735" t="s">
        <v>517</v>
      </c>
      <c r="AA1139" s="480" t="s">
        <v>518</v>
      </c>
    </row>
    <row r="1140" spans="1:27" ht="108.75" thickBot="1">
      <c r="A1140" s="290"/>
      <c r="B1140" s="261"/>
      <c r="C1140" s="836" t="str">
        <f>VLOOKUP(D1140,OP_LIST2,2,FALSE)</f>
        <v>98302</v>
      </c>
      <c r="D1140" s="837" t="s">
        <v>438</v>
      </c>
      <c r="E1140" s="338"/>
      <c r="F1140" s="430"/>
      <c r="G1140" s="430"/>
      <c r="H1140" s="430"/>
      <c r="I1140" s="430"/>
      <c r="J1140" s="430"/>
      <c r="K1140" s="430"/>
      <c r="L1140" s="338"/>
      <c r="M1140" s="243">
        <f>(IF($E1256&lt;&gt;0,$M$2,IF($L1256&lt;&gt;0,$M$2,"")))</f>
        <v>1</v>
      </c>
      <c r="O1140" s="481" t="s">
        <v>519</v>
      </c>
      <c r="P1140" s="481" t="s">
        <v>519</v>
      </c>
      <c r="Q1140" s="481" t="s">
        <v>520</v>
      </c>
      <c r="R1140" s="481" t="s">
        <v>521</v>
      </c>
      <c r="S1140" s="244"/>
      <c r="T1140" s="481" t="s">
        <v>519</v>
      </c>
      <c r="U1140" s="481" t="s">
        <v>519</v>
      </c>
      <c r="V1140" s="481" t="s">
        <v>553</v>
      </c>
      <c r="W1140" s="481" t="s">
        <v>523</v>
      </c>
      <c r="X1140" s="481" t="s">
        <v>519</v>
      </c>
      <c r="Y1140" s="481" t="s">
        <v>519</v>
      </c>
      <c r="Z1140" s="481" t="s">
        <v>519</v>
      </c>
      <c r="AA1140" s="341" t="s">
        <v>524</v>
      </c>
    </row>
    <row r="1141" spans="1:27" ht="18.75" thickBot="1">
      <c r="A1141" s="290"/>
      <c r="B1141" s="745"/>
      <c r="C1141" s="747">
        <f>VLOOKUP(D1142,EBK_DEIN2,2,FALSE)</f>
        <v>1122</v>
      </c>
      <c r="D1141" s="736" t="s">
        <v>951</v>
      </c>
      <c r="E1141" s="338"/>
      <c r="F1141" s="430"/>
      <c r="G1141" s="430"/>
      <c r="H1141" s="430"/>
      <c r="I1141" s="430"/>
      <c r="J1141" s="430"/>
      <c r="K1141" s="430"/>
      <c r="L1141" s="338"/>
      <c r="M1141" s="243">
        <f>(IF($E1256&lt;&gt;0,$M$2,IF($L1256&lt;&gt;0,$M$2,"")))</f>
        <v>1</v>
      </c>
      <c r="O1141" s="482"/>
      <c r="P1141" s="482"/>
      <c r="Q1141" s="388"/>
      <c r="R1141" s="483"/>
      <c r="S1141" s="244"/>
      <c r="T1141" s="482"/>
      <c r="U1141" s="482"/>
      <c r="V1141" s="388"/>
      <c r="W1141" s="483"/>
      <c r="X1141" s="482"/>
      <c r="Y1141" s="388"/>
      <c r="Z1141" s="483"/>
      <c r="AA1141" s="484"/>
    </row>
    <row r="1142" spans="1:27" ht="18">
      <c r="A1142" s="290"/>
      <c r="B1142" s="485"/>
      <c r="C1142" s="264"/>
      <c r="D1142" s="626" t="s">
        <v>983</v>
      </c>
      <c r="E1142" s="338"/>
      <c r="F1142" s="430"/>
      <c r="G1142" s="430"/>
      <c r="H1142" s="430"/>
      <c r="I1142" s="430"/>
      <c r="J1142" s="430"/>
      <c r="K1142" s="430"/>
      <c r="L1142" s="338"/>
      <c r="M1142" s="243">
        <f>(IF($E1256&lt;&gt;0,$M$2,IF($L1256&lt;&gt;0,$M$2,"")))</f>
        <v>1</v>
      </c>
      <c r="O1142" s="482"/>
      <c r="P1142" s="482"/>
      <c r="Q1142" s="388"/>
      <c r="R1142" s="486">
        <f>SUMIF(R1145:R1146,"&lt;0")+SUMIF(R1148:R1152,"&lt;0")+SUMIF(R1154:R1159,"&lt;0")+SUMIF(R1161:R1177,"&lt;0")+SUMIF(R1183:R1187,"&lt;0")+SUMIF(R1189:R1194,"&lt;0")+SUMIF(R1196:R1201,"&lt;0")+SUMIF(R1209:R1210,"&lt;0")+SUMIF(R1213:R1218,"&lt;0")+SUMIF(R1220:R1225,"&lt;0")+SUMIF(R1229,"&lt;0")+SUMIF(R1231:R1237,"&lt;0")+SUMIF(R1239:R1241,"&lt;0")+SUMIF(R1243:R1246,"&lt;0")+SUMIF(R1248:R1249,"&lt;0")+SUMIF(R1252,"&lt;0")</f>
        <v>-83964</v>
      </c>
      <c r="S1142" s="244"/>
      <c r="T1142" s="482"/>
      <c r="U1142" s="482"/>
      <c r="V1142" s="388"/>
      <c r="W1142" s="486">
        <f>SUMIF(W1145:W1146,"&lt;0")+SUMIF(W1148:W1152,"&lt;0")+SUMIF(W1154:W1159,"&lt;0")+SUMIF(W1161:W1177,"&lt;0")+SUMIF(W1183:W1187,"&lt;0")+SUMIF(W1189:W1194,"&lt;0")+SUMIF(W1196:W1201,"&lt;0")+SUMIF(W1209:W1210,"&lt;0")+SUMIF(W1213:W1218,"&lt;0")+SUMIF(W1220:W1225,"&lt;0")+SUMIF(W1229,"&lt;0")+SUMIF(W1231:W1237,"&lt;0")+SUMIF(W1239:W1241,"&lt;0")+SUMIF(W1243:W1246,"&lt;0")+SUMIF(W1248:W1249,"&lt;0")+SUMIF(W1252,"&lt;0")</f>
        <v>-78435</v>
      </c>
      <c r="X1142" s="482"/>
      <c r="Y1142" s="388"/>
      <c r="Z1142" s="483"/>
      <c r="AA1142" s="343"/>
    </row>
    <row r="1143" spans="1:27" ht="18.75" thickBot="1">
      <c r="A1143" s="290"/>
      <c r="B1143" s="401"/>
      <c r="C1143" s="264"/>
      <c r="D1143" s="327" t="s">
        <v>554</v>
      </c>
      <c r="E1143" s="338"/>
      <c r="F1143" s="430"/>
      <c r="G1143" s="430"/>
      <c r="H1143" s="430"/>
      <c r="I1143" s="430"/>
      <c r="J1143" s="430"/>
      <c r="K1143" s="430"/>
      <c r="L1143" s="338"/>
      <c r="M1143" s="243">
        <f>(IF($E1256&lt;&gt;0,$M$2,IF($L1256&lt;&gt;0,$M$2,"")))</f>
        <v>1</v>
      </c>
      <c r="O1143" s="482"/>
      <c r="P1143" s="482"/>
      <c r="Q1143" s="388"/>
      <c r="R1143" s="483"/>
      <c r="S1143" s="244"/>
      <c r="T1143" s="482"/>
      <c r="U1143" s="482"/>
      <c r="V1143" s="388"/>
      <c r="W1143" s="483"/>
      <c r="X1143" s="482"/>
      <c r="Y1143" s="388"/>
      <c r="Z1143" s="483"/>
      <c r="AA1143" s="345"/>
    </row>
    <row r="1144" spans="1:27" ht="18.75" thickBot="1">
      <c r="A1144" s="290"/>
      <c r="B1144" s="167">
        <v>100</v>
      </c>
      <c r="C1144" s="877" t="s">
        <v>747</v>
      </c>
      <c r="D1144" s="878"/>
      <c r="E1144" s="844">
        <f aca="true" t="shared" si="439" ref="E1144:L1144">SUM(E1145:E1146)</f>
        <v>0</v>
      </c>
      <c r="F1144" s="563">
        <f t="shared" si="439"/>
        <v>0</v>
      </c>
      <c r="G1144" s="487">
        <f t="shared" si="439"/>
        <v>0</v>
      </c>
      <c r="H1144" s="487">
        <f>SUM(H1145:H1146)</f>
        <v>0</v>
      </c>
      <c r="I1144" s="563">
        <f t="shared" si="439"/>
        <v>0</v>
      </c>
      <c r="J1144" s="487">
        <f t="shared" si="439"/>
        <v>0</v>
      </c>
      <c r="K1144" s="487">
        <f t="shared" si="439"/>
        <v>0</v>
      </c>
      <c r="L1144" s="487">
        <f t="shared" si="439"/>
        <v>0</v>
      </c>
      <c r="M1144" s="270">
        <f>(IF($E1144&lt;&gt;0,$M$2,IF($L1144&lt;&gt;0,$M$2,"")))</f>
      </c>
      <c r="N1144" s="271"/>
      <c r="O1144" s="346">
        <f>SUM(O1145:O1146)</f>
        <v>0</v>
      </c>
      <c r="P1144" s="347">
        <f>SUM(P1145:P1146)</f>
        <v>0</v>
      </c>
      <c r="Q1144" s="488">
        <f>SUM(Q1145:Q1146)</f>
        <v>0</v>
      </c>
      <c r="R1144" s="489">
        <f>SUM(R1145:R1146)</f>
        <v>0</v>
      </c>
      <c r="S1144" s="271"/>
      <c r="T1144" s="348"/>
      <c r="U1144" s="490"/>
      <c r="V1144" s="491"/>
      <c r="W1144" s="490"/>
      <c r="X1144" s="490"/>
      <c r="Y1144" s="490"/>
      <c r="Z1144" s="492"/>
      <c r="AA1144" s="349">
        <f>W1144-X1144-Y1144-Z1144</f>
        <v>0</v>
      </c>
    </row>
    <row r="1145" spans="1:27" ht="18.75" thickBot="1">
      <c r="A1145" s="290"/>
      <c r="B1145" s="144"/>
      <c r="C1145" s="148">
        <v>101</v>
      </c>
      <c r="D1145" s="141" t="s">
        <v>748</v>
      </c>
      <c r="E1145" s="539">
        <f>F1145+G1145+H1145</f>
        <v>0</v>
      </c>
      <c r="F1145" s="526"/>
      <c r="G1145" s="272"/>
      <c r="H1145" s="272"/>
      <c r="I1145" s="526"/>
      <c r="J1145" s="272"/>
      <c r="K1145" s="272"/>
      <c r="L1145" s="571">
        <f>I1145+J1145+K1145</f>
        <v>0</v>
      </c>
      <c r="M1145" s="270">
        <f aca="true" t="shared" si="440" ref="M1145:M1208">(IF($E1145&lt;&gt;0,$M$2,IF($L1145&lt;&gt;0,$M$2,"")))</f>
      </c>
      <c r="N1145" s="271"/>
      <c r="O1145" s="493"/>
      <c r="P1145" s="281"/>
      <c r="Q1145" s="351">
        <f>L1145</f>
        <v>0</v>
      </c>
      <c r="R1145" s="494">
        <f>O1145+P1145-Q1145</f>
        <v>0</v>
      </c>
      <c r="S1145" s="271"/>
      <c r="T1145" s="352"/>
      <c r="U1145" s="357"/>
      <c r="V1145" s="357"/>
      <c r="W1145" s="357"/>
      <c r="X1145" s="357"/>
      <c r="Y1145" s="357"/>
      <c r="Z1145" s="495"/>
      <c r="AA1145" s="349">
        <f aca="true" t="shared" si="441" ref="AA1145:AA1208">W1145-X1145-Y1145-Z1145</f>
        <v>0</v>
      </c>
    </row>
    <row r="1146" spans="1:27" ht="36" customHeight="1" thickBot="1">
      <c r="A1146" s="249"/>
      <c r="B1146" s="144"/>
      <c r="C1146" s="140">
        <v>102</v>
      </c>
      <c r="D1146" s="142" t="s">
        <v>749</v>
      </c>
      <c r="E1146" s="539">
        <f>F1146+G1146+H1146</f>
        <v>0</v>
      </c>
      <c r="F1146" s="526"/>
      <c r="G1146" s="272"/>
      <c r="H1146" s="272"/>
      <c r="I1146" s="526"/>
      <c r="J1146" s="272"/>
      <c r="K1146" s="272"/>
      <c r="L1146" s="571">
        <f>I1146+J1146+K1146</f>
        <v>0</v>
      </c>
      <c r="M1146" s="270">
        <f t="shared" si="440"/>
      </c>
      <c r="N1146" s="271"/>
      <c r="O1146" s="493"/>
      <c r="P1146" s="281"/>
      <c r="Q1146" s="351">
        <f>L1146</f>
        <v>0</v>
      </c>
      <c r="R1146" s="494">
        <f aca="true" t="shared" si="442" ref="R1146:R1187">O1146+P1146-Q1146</f>
        <v>0</v>
      </c>
      <c r="S1146" s="271"/>
      <c r="T1146" s="352"/>
      <c r="U1146" s="357"/>
      <c r="V1146" s="357"/>
      <c r="W1146" s="357"/>
      <c r="X1146" s="357"/>
      <c r="Y1146" s="357"/>
      <c r="Z1146" s="495"/>
      <c r="AA1146" s="349">
        <f t="shared" si="441"/>
        <v>0</v>
      </c>
    </row>
    <row r="1147" spans="1:27" ht="18.75" thickBot="1">
      <c r="A1147" s="249"/>
      <c r="B1147" s="143">
        <v>200</v>
      </c>
      <c r="C1147" s="879" t="s">
        <v>750</v>
      </c>
      <c r="D1147" s="879"/>
      <c r="E1147" s="540">
        <f aca="true" t="shared" si="443" ref="E1147:L1147">SUM(E1148:E1152)</f>
        <v>0</v>
      </c>
      <c r="F1147" s="353">
        <f t="shared" si="443"/>
        <v>0</v>
      </c>
      <c r="G1147" s="279">
        <f t="shared" si="443"/>
        <v>0</v>
      </c>
      <c r="H1147" s="279">
        <f>SUM(H1148:H1152)</f>
        <v>0</v>
      </c>
      <c r="I1147" s="353">
        <f t="shared" si="443"/>
        <v>3442</v>
      </c>
      <c r="J1147" s="279">
        <f t="shared" si="443"/>
        <v>0</v>
      </c>
      <c r="K1147" s="279">
        <f t="shared" si="443"/>
        <v>0</v>
      </c>
      <c r="L1147" s="279">
        <f t="shared" si="443"/>
        <v>3442</v>
      </c>
      <c r="M1147" s="270">
        <f t="shared" si="440"/>
        <v>1</v>
      </c>
      <c r="N1147" s="271"/>
      <c r="O1147" s="354">
        <f>SUM(O1148:O1152)</f>
        <v>0</v>
      </c>
      <c r="P1147" s="355">
        <f>SUM(P1148:P1152)</f>
        <v>0</v>
      </c>
      <c r="Q1147" s="496">
        <f>SUM(Q1148:Q1152)</f>
        <v>3442</v>
      </c>
      <c r="R1147" s="497">
        <f>SUM(R1148:R1152)</f>
        <v>-3442</v>
      </c>
      <c r="S1147" s="271"/>
      <c r="T1147" s="356"/>
      <c r="U1147" s="367"/>
      <c r="V1147" s="367"/>
      <c r="W1147" s="367"/>
      <c r="X1147" s="367"/>
      <c r="Y1147" s="367"/>
      <c r="Z1147" s="498"/>
      <c r="AA1147" s="349">
        <f t="shared" si="441"/>
        <v>0</v>
      </c>
    </row>
    <row r="1148" spans="1:27" ht="18.75" thickBot="1">
      <c r="A1148" s="249"/>
      <c r="B1148" s="147"/>
      <c r="C1148" s="148">
        <v>201</v>
      </c>
      <c r="D1148" s="141" t="s">
        <v>751</v>
      </c>
      <c r="E1148" s="539">
        <f>F1148+G1148+H1148</f>
        <v>0</v>
      </c>
      <c r="F1148" s="526"/>
      <c r="G1148" s="272"/>
      <c r="H1148" s="272"/>
      <c r="I1148" s="526"/>
      <c r="J1148" s="272"/>
      <c r="K1148" s="272"/>
      <c r="L1148" s="571">
        <f>I1148+J1148+K1148</f>
        <v>0</v>
      </c>
      <c r="M1148" s="270">
        <f t="shared" si="440"/>
      </c>
      <c r="N1148" s="271"/>
      <c r="O1148" s="493"/>
      <c r="P1148" s="281"/>
      <c r="Q1148" s="351">
        <f>L1148</f>
        <v>0</v>
      </c>
      <c r="R1148" s="494">
        <f t="shared" si="442"/>
        <v>0</v>
      </c>
      <c r="S1148" s="271"/>
      <c r="T1148" s="352"/>
      <c r="U1148" s="357"/>
      <c r="V1148" s="357"/>
      <c r="W1148" s="357"/>
      <c r="X1148" s="357"/>
      <c r="Y1148" s="357"/>
      <c r="Z1148" s="495"/>
      <c r="AA1148" s="349">
        <f t="shared" si="441"/>
        <v>0</v>
      </c>
    </row>
    <row r="1149" spans="1:27" ht="18.75" thickBot="1">
      <c r="A1149" s="249"/>
      <c r="B1149" s="139"/>
      <c r="C1149" s="140">
        <v>202</v>
      </c>
      <c r="D1149" s="149" t="s">
        <v>752</v>
      </c>
      <c r="E1149" s="539">
        <f>F1149+G1149+H1149</f>
        <v>0</v>
      </c>
      <c r="F1149" s="526">
        <v>0</v>
      </c>
      <c r="G1149" s="272">
        <v>0</v>
      </c>
      <c r="H1149" s="272">
        <v>0</v>
      </c>
      <c r="I1149" s="526">
        <v>3442</v>
      </c>
      <c r="J1149" s="272">
        <v>0</v>
      </c>
      <c r="K1149" s="272">
        <v>0</v>
      </c>
      <c r="L1149" s="571">
        <f>I1149+J1149+K1149</f>
        <v>3442</v>
      </c>
      <c r="M1149" s="270">
        <f t="shared" si="440"/>
        <v>1</v>
      </c>
      <c r="N1149" s="271"/>
      <c r="O1149" s="493"/>
      <c r="P1149" s="281"/>
      <c r="Q1149" s="351">
        <f>L1149</f>
        <v>3442</v>
      </c>
      <c r="R1149" s="494">
        <f t="shared" si="442"/>
        <v>-3442</v>
      </c>
      <c r="S1149" s="271"/>
      <c r="T1149" s="352"/>
      <c r="U1149" s="357"/>
      <c r="V1149" s="357"/>
      <c r="W1149" s="357"/>
      <c r="X1149" s="357"/>
      <c r="Y1149" s="357"/>
      <c r="Z1149" s="495"/>
      <c r="AA1149" s="349">
        <f t="shared" si="441"/>
        <v>0</v>
      </c>
    </row>
    <row r="1150" spans="1:27" ht="32.25" thickBot="1">
      <c r="A1150" s="249"/>
      <c r="B1150" s="157"/>
      <c r="C1150" s="140">
        <v>205</v>
      </c>
      <c r="D1150" s="149" t="s">
        <v>378</v>
      </c>
      <c r="E1150" s="539">
        <f>F1150+G1150+H1150</f>
        <v>0</v>
      </c>
      <c r="F1150" s="526"/>
      <c r="G1150" s="272"/>
      <c r="H1150" s="272"/>
      <c r="I1150" s="526"/>
      <c r="J1150" s="272"/>
      <c r="K1150" s="272"/>
      <c r="L1150" s="571">
        <f>I1150+J1150+K1150</f>
        <v>0</v>
      </c>
      <c r="M1150" s="270">
        <f t="shared" si="440"/>
      </c>
      <c r="N1150" s="271"/>
      <c r="O1150" s="493"/>
      <c r="P1150" s="281"/>
      <c r="Q1150" s="351">
        <f>L1150</f>
        <v>0</v>
      </c>
      <c r="R1150" s="494">
        <f t="shared" si="442"/>
        <v>0</v>
      </c>
      <c r="S1150" s="271"/>
      <c r="T1150" s="352"/>
      <c r="U1150" s="357"/>
      <c r="V1150" s="357"/>
      <c r="W1150" s="357"/>
      <c r="X1150" s="357"/>
      <c r="Y1150" s="357"/>
      <c r="Z1150" s="495"/>
      <c r="AA1150" s="349">
        <f t="shared" si="441"/>
        <v>0</v>
      </c>
    </row>
    <row r="1151" spans="1:27" ht="18.75" thickBot="1">
      <c r="A1151" s="249"/>
      <c r="B1151" s="157"/>
      <c r="C1151" s="140">
        <v>208</v>
      </c>
      <c r="D1151" s="168" t="s">
        <v>379</v>
      </c>
      <c r="E1151" s="539">
        <f>F1151+G1151+H1151</f>
        <v>0</v>
      </c>
      <c r="F1151" s="526"/>
      <c r="G1151" s="272"/>
      <c r="H1151" s="272"/>
      <c r="I1151" s="526"/>
      <c r="J1151" s="272"/>
      <c r="K1151" s="272"/>
      <c r="L1151" s="571">
        <f>I1151+J1151+K1151</f>
        <v>0</v>
      </c>
      <c r="M1151" s="270">
        <f t="shared" si="440"/>
      </c>
      <c r="N1151" s="271"/>
      <c r="O1151" s="493"/>
      <c r="P1151" s="281"/>
      <c r="Q1151" s="351">
        <f>L1151</f>
        <v>0</v>
      </c>
      <c r="R1151" s="494">
        <f t="shared" si="442"/>
        <v>0</v>
      </c>
      <c r="S1151" s="271"/>
      <c r="T1151" s="352"/>
      <c r="U1151" s="357"/>
      <c r="V1151" s="357"/>
      <c r="W1151" s="357"/>
      <c r="X1151" s="357"/>
      <c r="Y1151" s="357"/>
      <c r="Z1151" s="495"/>
      <c r="AA1151" s="349">
        <f t="shared" si="441"/>
        <v>0</v>
      </c>
    </row>
    <row r="1152" spans="1:27" ht="18.75" thickBot="1">
      <c r="A1152" s="249"/>
      <c r="B1152" s="147"/>
      <c r="C1152" s="146">
        <v>209</v>
      </c>
      <c r="D1152" s="152" t="s">
        <v>380</v>
      </c>
      <c r="E1152" s="539">
        <f>F1152+G1152+H1152</f>
        <v>0</v>
      </c>
      <c r="F1152" s="526"/>
      <c r="G1152" s="272"/>
      <c r="H1152" s="272"/>
      <c r="I1152" s="526"/>
      <c r="J1152" s="272"/>
      <c r="K1152" s="272"/>
      <c r="L1152" s="571">
        <f>I1152+J1152+K1152</f>
        <v>0</v>
      </c>
      <c r="M1152" s="270">
        <f t="shared" si="440"/>
      </c>
      <c r="N1152" s="271"/>
      <c r="O1152" s="493"/>
      <c r="P1152" s="281"/>
      <c r="Q1152" s="351">
        <f>L1152</f>
        <v>0</v>
      </c>
      <c r="R1152" s="494">
        <f t="shared" si="442"/>
        <v>0</v>
      </c>
      <c r="S1152" s="271"/>
      <c r="T1152" s="352"/>
      <c r="U1152" s="357"/>
      <c r="V1152" s="357"/>
      <c r="W1152" s="357"/>
      <c r="X1152" s="357"/>
      <c r="Y1152" s="357"/>
      <c r="Z1152" s="495"/>
      <c r="AA1152" s="349">
        <f t="shared" si="441"/>
        <v>0</v>
      </c>
    </row>
    <row r="1153" spans="1:27" ht="18.75" thickBot="1">
      <c r="A1153" s="249"/>
      <c r="B1153" s="143">
        <v>500</v>
      </c>
      <c r="C1153" s="875" t="s">
        <v>1394</v>
      </c>
      <c r="D1153" s="875"/>
      <c r="E1153" s="540">
        <f aca="true" t="shared" si="444" ref="E1153:L1153">SUM(E1154:E1158)</f>
        <v>0</v>
      </c>
      <c r="F1153" s="353">
        <f t="shared" si="444"/>
        <v>0</v>
      </c>
      <c r="G1153" s="279">
        <f t="shared" si="444"/>
        <v>0</v>
      </c>
      <c r="H1153" s="279">
        <f>SUM(H1154:H1158)</f>
        <v>0</v>
      </c>
      <c r="I1153" s="353">
        <f t="shared" si="444"/>
        <v>379</v>
      </c>
      <c r="J1153" s="279">
        <f t="shared" si="444"/>
        <v>0</v>
      </c>
      <c r="K1153" s="279">
        <f t="shared" si="444"/>
        <v>0</v>
      </c>
      <c r="L1153" s="279">
        <f t="shared" si="444"/>
        <v>379</v>
      </c>
      <c r="M1153" s="270">
        <f t="shared" si="440"/>
        <v>1</v>
      </c>
      <c r="N1153" s="271"/>
      <c r="O1153" s="354">
        <f>SUM(O1154:O1158)</f>
        <v>0</v>
      </c>
      <c r="P1153" s="355">
        <f>SUM(P1154:P1158)</f>
        <v>0</v>
      </c>
      <c r="Q1153" s="496">
        <f>SUM(Q1154:Q1158)</f>
        <v>379</v>
      </c>
      <c r="R1153" s="497">
        <f>SUM(R1154:R1158)</f>
        <v>-379</v>
      </c>
      <c r="S1153" s="271"/>
      <c r="T1153" s="356"/>
      <c r="U1153" s="367"/>
      <c r="V1153" s="357"/>
      <c r="W1153" s="367"/>
      <c r="X1153" s="367"/>
      <c r="Y1153" s="367"/>
      <c r="Z1153" s="498"/>
      <c r="AA1153" s="349">
        <f t="shared" si="441"/>
        <v>0</v>
      </c>
    </row>
    <row r="1154" spans="1:27" ht="32.25" thickBot="1">
      <c r="A1154" s="249"/>
      <c r="B1154" s="147"/>
      <c r="C1154" s="169">
        <v>551</v>
      </c>
      <c r="D1154" s="535" t="s">
        <v>1395</v>
      </c>
      <c r="E1154" s="539">
        <f aca="true" t="shared" si="445" ref="E1154:E1159">F1154+G1154+H1154</f>
        <v>0</v>
      </c>
      <c r="F1154" s="526">
        <v>0</v>
      </c>
      <c r="G1154" s="272">
        <v>0</v>
      </c>
      <c r="H1154" s="272">
        <v>0</v>
      </c>
      <c r="I1154" s="526">
        <v>183</v>
      </c>
      <c r="J1154" s="272">
        <v>0</v>
      </c>
      <c r="K1154" s="272">
        <v>0</v>
      </c>
      <c r="L1154" s="571">
        <f aca="true" t="shared" si="446" ref="L1154:L1159">I1154+J1154+K1154</f>
        <v>183</v>
      </c>
      <c r="M1154" s="270">
        <f t="shared" si="440"/>
        <v>1</v>
      </c>
      <c r="N1154" s="271"/>
      <c r="O1154" s="493"/>
      <c r="P1154" s="281"/>
      <c r="Q1154" s="351">
        <f aca="true" t="shared" si="447" ref="Q1154:Q1159">L1154</f>
        <v>183</v>
      </c>
      <c r="R1154" s="494">
        <f t="shared" si="442"/>
        <v>-183</v>
      </c>
      <c r="S1154" s="271"/>
      <c r="T1154" s="352"/>
      <c r="U1154" s="357"/>
      <c r="V1154" s="357"/>
      <c r="W1154" s="357"/>
      <c r="X1154" s="357"/>
      <c r="Y1154" s="357"/>
      <c r="Z1154" s="495"/>
      <c r="AA1154" s="349">
        <f t="shared" si="441"/>
        <v>0</v>
      </c>
    </row>
    <row r="1155" spans="1:27" ht="18.75" thickBot="1">
      <c r="A1155" s="249"/>
      <c r="B1155" s="147"/>
      <c r="C1155" s="170">
        <f>C1154+1</f>
        <v>552</v>
      </c>
      <c r="D1155" s="536" t="s">
        <v>1396</v>
      </c>
      <c r="E1155" s="539">
        <f t="shared" si="445"/>
        <v>0</v>
      </c>
      <c r="F1155" s="526"/>
      <c r="G1155" s="272"/>
      <c r="H1155" s="272"/>
      <c r="I1155" s="526"/>
      <c r="J1155" s="272"/>
      <c r="K1155" s="272"/>
      <c r="L1155" s="571">
        <f t="shared" si="446"/>
        <v>0</v>
      </c>
      <c r="M1155" s="270">
        <f t="shared" si="440"/>
      </c>
      <c r="N1155" s="271"/>
      <c r="O1155" s="493"/>
      <c r="P1155" s="281"/>
      <c r="Q1155" s="351">
        <f t="shared" si="447"/>
        <v>0</v>
      </c>
      <c r="R1155" s="494">
        <f t="shared" si="442"/>
        <v>0</v>
      </c>
      <c r="S1155" s="271"/>
      <c r="T1155" s="352"/>
      <c r="U1155" s="357"/>
      <c r="V1155" s="357"/>
      <c r="W1155" s="357"/>
      <c r="X1155" s="357"/>
      <c r="Y1155" s="357"/>
      <c r="Z1155" s="495"/>
      <c r="AA1155" s="349">
        <f t="shared" si="441"/>
        <v>0</v>
      </c>
    </row>
    <row r="1156" spans="1:27" ht="18.75" thickBot="1">
      <c r="A1156" s="289">
        <v>5</v>
      </c>
      <c r="B1156" s="147"/>
      <c r="C1156" s="170">
        <v>560</v>
      </c>
      <c r="D1156" s="537" t="s">
        <v>1397</v>
      </c>
      <c r="E1156" s="539">
        <f t="shared" si="445"/>
        <v>0</v>
      </c>
      <c r="F1156" s="526">
        <v>0</v>
      </c>
      <c r="G1156" s="272">
        <v>0</v>
      </c>
      <c r="H1156" s="272">
        <v>0</v>
      </c>
      <c r="I1156" s="526">
        <v>124</v>
      </c>
      <c r="J1156" s="272">
        <v>0</v>
      </c>
      <c r="K1156" s="272">
        <v>0</v>
      </c>
      <c r="L1156" s="571">
        <f t="shared" si="446"/>
        <v>124</v>
      </c>
      <c r="M1156" s="270">
        <f t="shared" si="440"/>
        <v>1</v>
      </c>
      <c r="N1156" s="271"/>
      <c r="O1156" s="493"/>
      <c r="P1156" s="281"/>
      <c r="Q1156" s="351">
        <f t="shared" si="447"/>
        <v>124</v>
      </c>
      <c r="R1156" s="494">
        <f t="shared" si="442"/>
        <v>-124</v>
      </c>
      <c r="S1156" s="271"/>
      <c r="T1156" s="352"/>
      <c r="U1156" s="357"/>
      <c r="V1156" s="357"/>
      <c r="W1156" s="357"/>
      <c r="X1156" s="357"/>
      <c r="Y1156" s="357"/>
      <c r="Z1156" s="495"/>
      <c r="AA1156" s="349">
        <f t="shared" si="441"/>
        <v>0</v>
      </c>
    </row>
    <row r="1157" spans="1:27" ht="18.75" thickBot="1">
      <c r="A1157" s="290">
        <v>10</v>
      </c>
      <c r="B1157" s="147"/>
      <c r="C1157" s="170">
        <v>580</v>
      </c>
      <c r="D1157" s="536" t="s">
        <v>1398</v>
      </c>
      <c r="E1157" s="539">
        <f t="shared" si="445"/>
        <v>0</v>
      </c>
      <c r="F1157" s="526">
        <v>0</v>
      </c>
      <c r="G1157" s="272">
        <v>0</v>
      </c>
      <c r="H1157" s="272">
        <v>0</v>
      </c>
      <c r="I1157" s="526">
        <v>72</v>
      </c>
      <c r="J1157" s="272">
        <v>0</v>
      </c>
      <c r="K1157" s="272">
        <v>0</v>
      </c>
      <c r="L1157" s="571">
        <f t="shared" si="446"/>
        <v>72</v>
      </c>
      <c r="M1157" s="270">
        <f t="shared" si="440"/>
        <v>1</v>
      </c>
      <c r="N1157" s="271"/>
      <c r="O1157" s="493"/>
      <c r="P1157" s="281"/>
      <c r="Q1157" s="351">
        <f t="shared" si="447"/>
        <v>72</v>
      </c>
      <c r="R1157" s="494">
        <f t="shared" si="442"/>
        <v>-72</v>
      </c>
      <c r="S1157" s="271"/>
      <c r="T1157" s="352"/>
      <c r="U1157" s="357"/>
      <c r="V1157" s="357"/>
      <c r="W1157" s="357"/>
      <c r="X1157" s="357"/>
      <c r="Y1157" s="357"/>
      <c r="Z1157" s="495"/>
      <c r="AA1157" s="349">
        <f t="shared" si="441"/>
        <v>0</v>
      </c>
    </row>
    <row r="1158" spans="1:27" ht="32.25" thickBot="1">
      <c r="A1158" s="290">
        <v>15</v>
      </c>
      <c r="B1158" s="147"/>
      <c r="C1158" s="171">
        <v>590</v>
      </c>
      <c r="D1158" s="538" t="s">
        <v>1399</v>
      </c>
      <c r="E1158" s="539">
        <f t="shared" si="445"/>
        <v>0</v>
      </c>
      <c r="F1158" s="526"/>
      <c r="G1158" s="272"/>
      <c r="H1158" s="272"/>
      <c r="I1158" s="526"/>
      <c r="J1158" s="272"/>
      <c r="K1158" s="272"/>
      <c r="L1158" s="571">
        <f t="shared" si="446"/>
        <v>0</v>
      </c>
      <c r="M1158" s="270">
        <f t="shared" si="440"/>
      </c>
      <c r="N1158" s="271"/>
      <c r="O1158" s="493"/>
      <c r="P1158" s="281"/>
      <c r="Q1158" s="351">
        <f t="shared" si="447"/>
        <v>0</v>
      </c>
      <c r="R1158" s="494">
        <f t="shared" si="442"/>
        <v>0</v>
      </c>
      <c r="S1158" s="271"/>
      <c r="T1158" s="352"/>
      <c r="U1158" s="357"/>
      <c r="V1158" s="357"/>
      <c r="W1158" s="357"/>
      <c r="X1158" s="357"/>
      <c r="Y1158" s="357"/>
      <c r="Z1158" s="495"/>
      <c r="AA1158" s="349">
        <f t="shared" si="441"/>
        <v>0</v>
      </c>
    </row>
    <row r="1159" spans="1:27" ht="18.75" thickBot="1">
      <c r="A1159" s="289">
        <v>35</v>
      </c>
      <c r="B1159" s="143">
        <v>800</v>
      </c>
      <c r="C1159" s="875" t="s">
        <v>555</v>
      </c>
      <c r="D1159" s="875"/>
      <c r="E1159" s="539">
        <f t="shared" si="445"/>
        <v>0</v>
      </c>
      <c r="F1159" s="528"/>
      <c r="G1159" s="285"/>
      <c r="H1159" s="285"/>
      <c r="I1159" s="528"/>
      <c r="J1159" s="285"/>
      <c r="K1159" s="285"/>
      <c r="L1159" s="571">
        <f t="shared" si="446"/>
        <v>0</v>
      </c>
      <c r="M1159" s="270">
        <f t="shared" si="440"/>
      </c>
      <c r="N1159" s="271"/>
      <c r="O1159" s="500"/>
      <c r="P1159" s="283"/>
      <c r="Q1159" s="351">
        <f t="shared" si="447"/>
        <v>0</v>
      </c>
      <c r="R1159" s="494">
        <f t="shared" si="442"/>
        <v>0</v>
      </c>
      <c r="S1159" s="271"/>
      <c r="T1159" s="356"/>
      <c r="U1159" s="367"/>
      <c r="V1159" s="357"/>
      <c r="W1159" s="357"/>
      <c r="X1159" s="367"/>
      <c r="Y1159" s="357"/>
      <c r="Z1159" s="495"/>
      <c r="AA1159" s="349">
        <f t="shared" si="441"/>
        <v>0</v>
      </c>
    </row>
    <row r="1160" spans="1:27" ht="18.75" thickBot="1">
      <c r="A1160" s="290">
        <v>40</v>
      </c>
      <c r="B1160" s="143">
        <v>1000</v>
      </c>
      <c r="C1160" s="854" t="s">
        <v>1401</v>
      </c>
      <c r="D1160" s="854"/>
      <c r="E1160" s="540">
        <f aca="true" t="shared" si="448" ref="E1160:L1160">SUM(E1161:E1177)</f>
        <v>0</v>
      </c>
      <c r="F1160" s="353">
        <f t="shared" si="448"/>
        <v>0</v>
      </c>
      <c r="G1160" s="279">
        <f t="shared" si="448"/>
        <v>0</v>
      </c>
      <c r="H1160" s="279">
        <f>SUM(H1161:H1177)</f>
        <v>0</v>
      </c>
      <c r="I1160" s="353">
        <f t="shared" si="448"/>
        <v>80143</v>
      </c>
      <c r="J1160" s="279">
        <f t="shared" si="448"/>
        <v>0</v>
      </c>
      <c r="K1160" s="279">
        <f t="shared" si="448"/>
        <v>0</v>
      </c>
      <c r="L1160" s="279">
        <f t="shared" si="448"/>
        <v>80143</v>
      </c>
      <c r="M1160" s="270">
        <f t="shared" si="440"/>
        <v>1</v>
      </c>
      <c r="N1160" s="271"/>
      <c r="O1160" s="354">
        <f>SUM(O1161:O1177)</f>
        <v>0</v>
      </c>
      <c r="P1160" s="355">
        <f>SUM(P1161:P1177)</f>
        <v>0</v>
      </c>
      <c r="Q1160" s="496">
        <f>SUM(Q1161:Q1177)</f>
        <v>80143</v>
      </c>
      <c r="R1160" s="497">
        <f>SUM(R1161:R1177)</f>
        <v>-80143</v>
      </c>
      <c r="S1160" s="271"/>
      <c r="T1160" s="354">
        <f aca="true" t="shared" si="449" ref="T1160:Z1160">SUM(T1161:T1177)</f>
        <v>0</v>
      </c>
      <c r="U1160" s="355">
        <f t="shared" si="449"/>
        <v>0</v>
      </c>
      <c r="V1160" s="355">
        <f t="shared" si="449"/>
        <v>78435</v>
      </c>
      <c r="W1160" s="355">
        <f t="shared" si="449"/>
        <v>-78435</v>
      </c>
      <c r="X1160" s="355">
        <f t="shared" si="449"/>
        <v>0</v>
      </c>
      <c r="Y1160" s="355">
        <f t="shared" si="449"/>
        <v>0</v>
      </c>
      <c r="Z1160" s="497">
        <f t="shared" si="449"/>
        <v>0</v>
      </c>
      <c r="AA1160" s="349">
        <f t="shared" si="441"/>
        <v>-78435</v>
      </c>
    </row>
    <row r="1161" spans="1:27" ht="18.75" thickBot="1">
      <c r="A1161" s="290">
        <v>45</v>
      </c>
      <c r="B1161" s="139"/>
      <c r="C1161" s="148">
        <v>1011</v>
      </c>
      <c r="D1161" s="172" t="s">
        <v>1402</v>
      </c>
      <c r="E1161" s="539">
        <f aca="true" t="shared" si="450" ref="E1161:E1177">F1161+G1161+H1161</f>
        <v>0</v>
      </c>
      <c r="F1161" s="526"/>
      <c r="G1161" s="272"/>
      <c r="H1161" s="272"/>
      <c r="I1161" s="526"/>
      <c r="J1161" s="272"/>
      <c r="K1161" s="272"/>
      <c r="L1161" s="571">
        <f aca="true" t="shared" si="451" ref="L1161:L1177">I1161+J1161+K1161</f>
        <v>0</v>
      </c>
      <c r="M1161" s="270">
        <f t="shared" si="440"/>
      </c>
      <c r="N1161" s="271"/>
      <c r="O1161" s="493"/>
      <c r="P1161" s="281"/>
      <c r="Q1161" s="351">
        <f aca="true" t="shared" si="452" ref="Q1161:Q1177">L1161</f>
        <v>0</v>
      </c>
      <c r="R1161" s="494">
        <f t="shared" si="442"/>
        <v>0</v>
      </c>
      <c r="S1161" s="271"/>
      <c r="T1161" s="493"/>
      <c r="U1161" s="281"/>
      <c r="V1161" s="501">
        <f aca="true" t="shared" si="453" ref="V1161:V1168">+IF(+(O1161+P1161)&gt;=L1161,+P1161,+(+L1161-O1161))</f>
        <v>0</v>
      </c>
      <c r="W1161" s="351">
        <f>T1161+U1161-V1161</f>
        <v>0</v>
      </c>
      <c r="X1161" s="281"/>
      <c r="Y1161" s="281"/>
      <c r="Z1161" s="282"/>
      <c r="AA1161" s="349">
        <f t="shared" si="441"/>
        <v>0</v>
      </c>
    </row>
    <row r="1162" spans="1:27" ht="18.75" thickBot="1">
      <c r="A1162" s="290">
        <v>50</v>
      </c>
      <c r="B1162" s="139"/>
      <c r="C1162" s="140">
        <v>1012</v>
      </c>
      <c r="D1162" s="149" t="s">
        <v>1403</v>
      </c>
      <c r="E1162" s="539">
        <f t="shared" si="450"/>
        <v>0</v>
      </c>
      <c r="F1162" s="526"/>
      <c r="G1162" s="272"/>
      <c r="H1162" s="272"/>
      <c r="I1162" s="526"/>
      <c r="J1162" s="272"/>
      <c r="K1162" s="272"/>
      <c r="L1162" s="571">
        <f t="shared" si="451"/>
        <v>0</v>
      </c>
      <c r="M1162" s="270">
        <f t="shared" si="440"/>
      </c>
      <c r="N1162" s="271"/>
      <c r="O1162" s="493"/>
      <c r="P1162" s="281"/>
      <c r="Q1162" s="351">
        <f t="shared" si="452"/>
        <v>0</v>
      </c>
      <c r="R1162" s="494">
        <f t="shared" si="442"/>
        <v>0</v>
      </c>
      <c r="S1162" s="271"/>
      <c r="T1162" s="493"/>
      <c r="U1162" s="281"/>
      <c r="V1162" s="501">
        <f t="shared" si="453"/>
        <v>0</v>
      </c>
      <c r="W1162" s="351">
        <f aca="true" t="shared" si="454" ref="W1162:W1168">T1162+U1162-V1162</f>
        <v>0</v>
      </c>
      <c r="X1162" s="281"/>
      <c r="Y1162" s="281"/>
      <c r="Z1162" s="282"/>
      <c r="AA1162" s="349">
        <f t="shared" si="441"/>
        <v>0</v>
      </c>
    </row>
    <row r="1163" spans="1:27" ht="18.75" thickBot="1">
      <c r="A1163" s="290">
        <v>55</v>
      </c>
      <c r="B1163" s="139"/>
      <c r="C1163" s="140">
        <v>1013</v>
      </c>
      <c r="D1163" s="149" t="s">
        <v>1404</v>
      </c>
      <c r="E1163" s="539">
        <f t="shared" si="450"/>
        <v>0</v>
      </c>
      <c r="F1163" s="526"/>
      <c r="G1163" s="272"/>
      <c r="H1163" s="272"/>
      <c r="I1163" s="526"/>
      <c r="J1163" s="272"/>
      <c r="K1163" s="272"/>
      <c r="L1163" s="571">
        <f t="shared" si="451"/>
        <v>0</v>
      </c>
      <c r="M1163" s="270">
        <f t="shared" si="440"/>
      </c>
      <c r="N1163" s="271"/>
      <c r="O1163" s="493"/>
      <c r="P1163" s="281"/>
      <c r="Q1163" s="351">
        <f t="shared" si="452"/>
        <v>0</v>
      </c>
      <c r="R1163" s="494">
        <f t="shared" si="442"/>
        <v>0</v>
      </c>
      <c r="S1163" s="271"/>
      <c r="T1163" s="493"/>
      <c r="U1163" s="281"/>
      <c r="V1163" s="501">
        <f t="shared" si="453"/>
        <v>0</v>
      </c>
      <c r="W1163" s="351">
        <f t="shared" si="454"/>
        <v>0</v>
      </c>
      <c r="X1163" s="281"/>
      <c r="Y1163" s="281"/>
      <c r="Z1163" s="282"/>
      <c r="AA1163" s="349">
        <f t="shared" si="441"/>
        <v>0</v>
      </c>
    </row>
    <row r="1164" spans="1:27" ht="36" customHeight="1" thickBot="1">
      <c r="A1164" s="290">
        <v>60</v>
      </c>
      <c r="B1164" s="139"/>
      <c r="C1164" s="140">
        <v>1014</v>
      </c>
      <c r="D1164" s="149" t="s">
        <v>1405</v>
      </c>
      <c r="E1164" s="539">
        <f t="shared" si="450"/>
        <v>0</v>
      </c>
      <c r="F1164" s="526"/>
      <c r="G1164" s="272"/>
      <c r="H1164" s="272"/>
      <c r="I1164" s="526"/>
      <c r="J1164" s="272"/>
      <c r="K1164" s="272"/>
      <c r="L1164" s="571">
        <f t="shared" si="451"/>
        <v>0</v>
      </c>
      <c r="M1164" s="270">
        <f t="shared" si="440"/>
      </c>
      <c r="N1164" s="271"/>
      <c r="O1164" s="493"/>
      <c r="P1164" s="281"/>
      <c r="Q1164" s="351">
        <f t="shared" si="452"/>
        <v>0</v>
      </c>
      <c r="R1164" s="494">
        <f t="shared" si="442"/>
        <v>0</v>
      </c>
      <c r="S1164" s="271"/>
      <c r="T1164" s="493"/>
      <c r="U1164" s="281"/>
      <c r="V1164" s="501">
        <f t="shared" si="453"/>
        <v>0</v>
      </c>
      <c r="W1164" s="351">
        <f t="shared" si="454"/>
        <v>0</v>
      </c>
      <c r="X1164" s="281"/>
      <c r="Y1164" s="281"/>
      <c r="Z1164" s="282"/>
      <c r="AA1164" s="349">
        <f t="shared" si="441"/>
        <v>0</v>
      </c>
    </row>
    <row r="1165" spans="1:27" ht="18.75" thickBot="1">
      <c r="A1165" s="289">
        <v>65</v>
      </c>
      <c r="B1165" s="139"/>
      <c r="C1165" s="140">
        <v>1015</v>
      </c>
      <c r="D1165" s="149" t="s">
        <v>1406</v>
      </c>
      <c r="E1165" s="539">
        <f t="shared" si="450"/>
        <v>0</v>
      </c>
      <c r="F1165" s="526">
        <v>0</v>
      </c>
      <c r="G1165" s="272">
        <v>0</v>
      </c>
      <c r="H1165" s="272">
        <v>0</v>
      </c>
      <c r="I1165" s="526">
        <v>119</v>
      </c>
      <c r="J1165" s="272">
        <v>0</v>
      </c>
      <c r="K1165" s="272">
        <v>0</v>
      </c>
      <c r="L1165" s="571">
        <f t="shared" si="451"/>
        <v>119</v>
      </c>
      <c r="M1165" s="270">
        <f t="shared" si="440"/>
        <v>1</v>
      </c>
      <c r="N1165" s="271"/>
      <c r="O1165" s="493"/>
      <c r="P1165" s="281"/>
      <c r="Q1165" s="351">
        <f t="shared" si="452"/>
        <v>119</v>
      </c>
      <c r="R1165" s="494">
        <f t="shared" si="442"/>
        <v>-119</v>
      </c>
      <c r="S1165" s="271"/>
      <c r="T1165" s="493"/>
      <c r="U1165" s="281"/>
      <c r="V1165" s="501">
        <f t="shared" si="453"/>
        <v>119</v>
      </c>
      <c r="W1165" s="351">
        <f t="shared" si="454"/>
        <v>-119</v>
      </c>
      <c r="X1165" s="281"/>
      <c r="Y1165" s="281"/>
      <c r="Z1165" s="282"/>
      <c r="AA1165" s="349">
        <f t="shared" si="441"/>
        <v>-119</v>
      </c>
    </row>
    <row r="1166" spans="1:27" ht="18.75" thickBot="1">
      <c r="A1166" s="290">
        <v>70</v>
      </c>
      <c r="B1166" s="139"/>
      <c r="C1166" s="140">
        <v>1016</v>
      </c>
      <c r="D1166" s="149" t="s">
        <v>1407</v>
      </c>
      <c r="E1166" s="539">
        <f t="shared" si="450"/>
        <v>0</v>
      </c>
      <c r="F1166" s="526"/>
      <c r="G1166" s="272"/>
      <c r="H1166" s="272"/>
      <c r="I1166" s="526"/>
      <c r="J1166" s="272"/>
      <c r="K1166" s="272"/>
      <c r="L1166" s="571">
        <f t="shared" si="451"/>
        <v>0</v>
      </c>
      <c r="M1166" s="270">
        <f t="shared" si="440"/>
      </c>
      <c r="N1166" s="271"/>
      <c r="O1166" s="493"/>
      <c r="P1166" s="281"/>
      <c r="Q1166" s="351">
        <f t="shared" si="452"/>
        <v>0</v>
      </c>
      <c r="R1166" s="494">
        <f t="shared" si="442"/>
        <v>0</v>
      </c>
      <c r="S1166" s="271"/>
      <c r="T1166" s="493"/>
      <c r="U1166" s="281"/>
      <c r="V1166" s="501">
        <f t="shared" si="453"/>
        <v>0</v>
      </c>
      <c r="W1166" s="351">
        <f t="shared" si="454"/>
        <v>0</v>
      </c>
      <c r="X1166" s="281"/>
      <c r="Y1166" s="281"/>
      <c r="Z1166" s="282"/>
      <c r="AA1166" s="349">
        <f t="shared" si="441"/>
        <v>0</v>
      </c>
    </row>
    <row r="1167" spans="1:27" ht="18.75" thickBot="1">
      <c r="A1167" s="290">
        <v>75</v>
      </c>
      <c r="B1167" s="144"/>
      <c r="C1167" s="173">
        <v>1020</v>
      </c>
      <c r="D1167" s="174" t="s">
        <v>1408</v>
      </c>
      <c r="E1167" s="539">
        <f t="shared" si="450"/>
        <v>0</v>
      </c>
      <c r="F1167" s="526">
        <v>0</v>
      </c>
      <c r="G1167" s="272">
        <v>0</v>
      </c>
      <c r="H1167" s="272">
        <v>0</v>
      </c>
      <c r="I1167" s="526">
        <v>78316</v>
      </c>
      <c r="J1167" s="272">
        <v>0</v>
      </c>
      <c r="K1167" s="272">
        <v>0</v>
      </c>
      <c r="L1167" s="571">
        <f t="shared" si="451"/>
        <v>78316</v>
      </c>
      <c r="M1167" s="270">
        <f t="shared" si="440"/>
        <v>1</v>
      </c>
      <c r="N1167" s="271"/>
      <c r="O1167" s="493"/>
      <c r="P1167" s="281"/>
      <c r="Q1167" s="351">
        <f t="shared" si="452"/>
        <v>78316</v>
      </c>
      <c r="R1167" s="494">
        <f t="shared" si="442"/>
        <v>-78316</v>
      </c>
      <c r="S1167" s="271"/>
      <c r="T1167" s="493"/>
      <c r="U1167" s="281"/>
      <c r="V1167" s="501">
        <f t="shared" si="453"/>
        <v>78316</v>
      </c>
      <c r="W1167" s="351">
        <f t="shared" si="454"/>
        <v>-78316</v>
      </c>
      <c r="X1167" s="281"/>
      <c r="Y1167" s="281"/>
      <c r="Z1167" s="282"/>
      <c r="AA1167" s="349">
        <f t="shared" si="441"/>
        <v>-78316</v>
      </c>
    </row>
    <row r="1168" spans="1:27" ht="18.75" thickBot="1">
      <c r="A1168" s="290">
        <v>80</v>
      </c>
      <c r="B1168" s="139"/>
      <c r="C1168" s="140">
        <v>1030</v>
      </c>
      <c r="D1168" s="149" t="s">
        <v>1409</v>
      </c>
      <c r="E1168" s="539">
        <f t="shared" si="450"/>
        <v>0</v>
      </c>
      <c r="F1168" s="526"/>
      <c r="G1168" s="272"/>
      <c r="H1168" s="272"/>
      <c r="I1168" s="526"/>
      <c r="J1168" s="272"/>
      <c r="K1168" s="272"/>
      <c r="L1168" s="571">
        <f t="shared" si="451"/>
        <v>0</v>
      </c>
      <c r="M1168" s="270">
        <f t="shared" si="440"/>
      </c>
      <c r="N1168" s="271"/>
      <c r="O1168" s="493"/>
      <c r="P1168" s="281"/>
      <c r="Q1168" s="351">
        <f t="shared" si="452"/>
        <v>0</v>
      </c>
      <c r="R1168" s="494">
        <f t="shared" si="442"/>
        <v>0</v>
      </c>
      <c r="S1168" s="271"/>
      <c r="T1168" s="493"/>
      <c r="U1168" s="281"/>
      <c r="V1168" s="501">
        <f t="shared" si="453"/>
        <v>0</v>
      </c>
      <c r="W1168" s="351">
        <f t="shared" si="454"/>
        <v>0</v>
      </c>
      <c r="X1168" s="281"/>
      <c r="Y1168" s="281"/>
      <c r="Z1168" s="282"/>
      <c r="AA1168" s="349">
        <f t="shared" si="441"/>
        <v>0</v>
      </c>
    </row>
    <row r="1169" spans="1:27" ht="18.75" thickBot="1">
      <c r="A1169" s="290">
        <v>85</v>
      </c>
      <c r="B1169" s="139"/>
      <c r="C1169" s="173">
        <v>1051</v>
      </c>
      <c r="D1169" s="176" t="s">
        <v>1410</v>
      </c>
      <c r="E1169" s="539">
        <f t="shared" si="450"/>
        <v>0</v>
      </c>
      <c r="F1169" s="526">
        <v>0</v>
      </c>
      <c r="G1169" s="272">
        <v>0</v>
      </c>
      <c r="H1169" s="272">
        <v>0</v>
      </c>
      <c r="I1169" s="526">
        <v>1708</v>
      </c>
      <c r="J1169" s="272">
        <v>0</v>
      </c>
      <c r="K1169" s="272">
        <v>0</v>
      </c>
      <c r="L1169" s="571">
        <f t="shared" si="451"/>
        <v>1708</v>
      </c>
      <c r="M1169" s="270">
        <f t="shared" si="440"/>
        <v>1</v>
      </c>
      <c r="N1169" s="271"/>
      <c r="O1169" s="493"/>
      <c r="P1169" s="281"/>
      <c r="Q1169" s="351">
        <f t="shared" si="452"/>
        <v>1708</v>
      </c>
      <c r="R1169" s="494">
        <f t="shared" si="442"/>
        <v>-1708</v>
      </c>
      <c r="S1169" s="271"/>
      <c r="T1169" s="352"/>
      <c r="U1169" s="357"/>
      <c r="V1169" s="357"/>
      <c r="W1169" s="357"/>
      <c r="X1169" s="357"/>
      <c r="Y1169" s="357"/>
      <c r="Z1169" s="495"/>
      <c r="AA1169" s="349">
        <f t="shared" si="441"/>
        <v>0</v>
      </c>
    </row>
    <row r="1170" spans="1:27" ht="18.75" thickBot="1">
      <c r="A1170" s="290">
        <v>90</v>
      </c>
      <c r="B1170" s="139"/>
      <c r="C1170" s="140">
        <v>1052</v>
      </c>
      <c r="D1170" s="149" t="s">
        <v>1411</v>
      </c>
      <c r="E1170" s="539">
        <f t="shared" si="450"/>
        <v>0</v>
      </c>
      <c r="F1170" s="526"/>
      <c r="G1170" s="272"/>
      <c r="H1170" s="272"/>
      <c r="I1170" s="526"/>
      <c r="J1170" s="272"/>
      <c r="K1170" s="272"/>
      <c r="L1170" s="571">
        <f t="shared" si="451"/>
        <v>0</v>
      </c>
      <c r="M1170" s="270">
        <f t="shared" si="440"/>
      </c>
      <c r="N1170" s="271"/>
      <c r="O1170" s="493"/>
      <c r="P1170" s="281"/>
      <c r="Q1170" s="351">
        <f t="shared" si="452"/>
        <v>0</v>
      </c>
      <c r="R1170" s="494">
        <f t="shared" si="442"/>
        <v>0</v>
      </c>
      <c r="S1170" s="271"/>
      <c r="T1170" s="352"/>
      <c r="U1170" s="357"/>
      <c r="V1170" s="357"/>
      <c r="W1170" s="357"/>
      <c r="X1170" s="357"/>
      <c r="Y1170" s="357"/>
      <c r="Z1170" s="495"/>
      <c r="AA1170" s="349">
        <f t="shared" si="441"/>
        <v>0</v>
      </c>
    </row>
    <row r="1171" spans="1:27" ht="32.25" thickBot="1">
      <c r="A1171" s="289">
        <v>115</v>
      </c>
      <c r="B1171" s="139"/>
      <c r="C1171" s="177">
        <v>1053</v>
      </c>
      <c r="D1171" s="178" t="s">
        <v>1412</v>
      </c>
      <c r="E1171" s="539">
        <f t="shared" si="450"/>
        <v>0</v>
      </c>
      <c r="F1171" s="526"/>
      <c r="G1171" s="272"/>
      <c r="H1171" s="272"/>
      <c r="I1171" s="526"/>
      <c r="J1171" s="272"/>
      <c r="K1171" s="272"/>
      <c r="L1171" s="571">
        <f t="shared" si="451"/>
        <v>0</v>
      </c>
      <c r="M1171" s="270">
        <f t="shared" si="440"/>
      </c>
      <c r="N1171" s="271"/>
      <c r="O1171" s="493"/>
      <c r="P1171" s="281"/>
      <c r="Q1171" s="351">
        <f t="shared" si="452"/>
        <v>0</v>
      </c>
      <c r="R1171" s="494">
        <f t="shared" si="442"/>
        <v>0</v>
      </c>
      <c r="S1171" s="271"/>
      <c r="T1171" s="352"/>
      <c r="U1171" s="357"/>
      <c r="V1171" s="357"/>
      <c r="W1171" s="357"/>
      <c r="X1171" s="357"/>
      <c r="Y1171" s="357"/>
      <c r="Z1171" s="495"/>
      <c r="AA1171" s="349">
        <f t="shared" si="441"/>
        <v>0</v>
      </c>
    </row>
    <row r="1172" spans="1:27" ht="18.75" thickBot="1">
      <c r="A1172" s="289">
        <v>125</v>
      </c>
      <c r="B1172" s="139"/>
      <c r="C1172" s="140">
        <v>1062</v>
      </c>
      <c r="D1172" s="142" t="s">
        <v>1413</v>
      </c>
      <c r="E1172" s="539">
        <f t="shared" si="450"/>
        <v>0</v>
      </c>
      <c r="F1172" s="526"/>
      <c r="G1172" s="272"/>
      <c r="H1172" s="272"/>
      <c r="I1172" s="526"/>
      <c r="J1172" s="272"/>
      <c r="K1172" s="272"/>
      <c r="L1172" s="571">
        <f t="shared" si="451"/>
        <v>0</v>
      </c>
      <c r="M1172" s="270">
        <f t="shared" si="440"/>
      </c>
      <c r="N1172" s="271"/>
      <c r="O1172" s="493"/>
      <c r="P1172" s="281"/>
      <c r="Q1172" s="351">
        <f t="shared" si="452"/>
        <v>0</v>
      </c>
      <c r="R1172" s="494">
        <f t="shared" si="442"/>
        <v>0</v>
      </c>
      <c r="S1172" s="271"/>
      <c r="T1172" s="493"/>
      <c r="U1172" s="281"/>
      <c r="V1172" s="501">
        <f>+IF(+(O1172+P1172)&gt;=L1172,+P1172,+(+L1172-O1172))</f>
        <v>0</v>
      </c>
      <c r="W1172" s="351">
        <f>T1172+U1172-V1172</f>
        <v>0</v>
      </c>
      <c r="X1172" s="281"/>
      <c r="Y1172" s="281"/>
      <c r="Z1172" s="282"/>
      <c r="AA1172" s="349">
        <f t="shared" si="441"/>
        <v>0</v>
      </c>
    </row>
    <row r="1173" spans="1:27" ht="18.75" thickBot="1">
      <c r="A1173" s="290">
        <v>130</v>
      </c>
      <c r="B1173" s="139"/>
      <c r="C1173" s="140">
        <v>1063</v>
      </c>
      <c r="D1173" s="142" t="s">
        <v>1414</v>
      </c>
      <c r="E1173" s="539">
        <f t="shared" si="450"/>
        <v>0</v>
      </c>
      <c r="F1173" s="526"/>
      <c r="G1173" s="272"/>
      <c r="H1173" s="272"/>
      <c r="I1173" s="526"/>
      <c r="J1173" s="272"/>
      <c r="K1173" s="272"/>
      <c r="L1173" s="571">
        <f t="shared" si="451"/>
        <v>0</v>
      </c>
      <c r="M1173" s="270">
        <f t="shared" si="440"/>
      </c>
      <c r="N1173" s="271"/>
      <c r="O1173" s="493"/>
      <c r="P1173" s="281"/>
      <c r="Q1173" s="351">
        <f t="shared" si="452"/>
        <v>0</v>
      </c>
      <c r="R1173" s="494">
        <f t="shared" si="442"/>
        <v>0</v>
      </c>
      <c r="S1173" s="271"/>
      <c r="T1173" s="352"/>
      <c r="U1173" s="357"/>
      <c r="V1173" s="357"/>
      <c r="W1173" s="357"/>
      <c r="X1173" s="357"/>
      <c r="Y1173" s="357"/>
      <c r="Z1173" s="495"/>
      <c r="AA1173" s="349">
        <f t="shared" si="441"/>
        <v>0</v>
      </c>
    </row>
    <row r="1174" spans="1:27" ht="18.75" thickBot="1">
      <c r="A1174" s="290">
        <v>135</v>
      </c>
      <c r="B1174" s="139"/>
      <c r="C1174" s="177">
        <v>1069</v>
      </c>
      <c r="D1174" s="179" t="s">
        <v>1415</v>
      </c>
      <c r="E1174" s="539">
        <f t="shared" si="450"/>
        <v>0</v>
      </c>
      <c r="F1174" s="526"/>
      <c r="G1174" s="272"/>
      <c r="H1174" s="272"/>
      <c r="I1174" s="526"/>
      <c r="J1174" s="272"/>
      <c r="K1174" s="272"/>
      <c r="L1174" s="571">
        <f t="shared" si="451"/>
        <v>0</v>
      </c>
      <c r="M1174" s="270">
        <f t="shared" si="440"/>
      </c>
      <c r="N1174" s="271"/>
      <c r="O1174" s="493"/>
      <c r="P1174" s="281"/>
      <c r="Q1174" s="351">
        <f t="shared" si="452"/>
        <v>0</v>
      </c>
      <c r="R1174" s="494">
        <f t="shared" si="442"/>
        <v>0</v>
      </c>
      <c r="S1174" s="271"/>
      <c r="T1174" s="493"/>
      <c r="U1174" s="281"/>
      <c r="V1174" s="501">
        <f>+IF(+(O1174+P1174)&gt;=L1174,+P1174,+(+L1174-O1174))</f>
        <v>0</v>
      </c>
      <c r="W1174" s="351">
        <f>T1174+U1174-V1174</f>
        <v>0</v>
      </c>
      <c r="X1174" s="281"/>
      <c r="Y1174" s="281"/>
      <c r="Z1174" s="282"/>
      <c r="AA1174" s="349">
        <f t="shared" si="441"/>
        <v>0</v>
      </c>
    </row>
    <row r="1175" spans="1:27" ht="30.75" thickBot="1">
      <c r="A1175" s="290">
        <v>140</v>
      </c>
      <c r="B1175" s="144"/>
      <c r="C1175" s="140">
        <v>1091</v>
      </c>
      <c r="D1175" s="149" t="s">
        <v>1416</v>
      </c>
      <c r="E1175" s="539">
        <f t="shared" si="450"/>
        <v>0</v>
      </c>
      <c r="F1175" s="526"/>
      <c r="G1175" s="272"/>
      <c r="H1175" s="272"/>
      <c r="I1175" s="526"/>
      <c r="J1175" s="272"/>
      <c r="K1175" s="272"/>
      <c r="L1175" s="571">
        <f t="shared" si="451"/>
        <v>0</v>
      </c>
      <c r="M1175" s="270">
        <f t="shared" si="440"/>
      </c>
      <c r="N1175" s="271"/>
      <c r="O1175" s="493"/>
      <c r="P1175" s="281"/>
      <c r="Q1175" s="351">
        <f t="shared" si="452"/>
        <v>0</v>
      </c>
      <c r="R1175" s="494">
        <f t="shared" si="442"/>
        <v>0</v>
      </c>
      <c r="S1175" s="271"/>
      <c r="T1175" s="493"/>
      <c r="U1175" s="281"/>
      <c r="V1175" s="501">
        <f>+IF(+(O1175+P1175)&gt;=L1175,+P1175,+(+L1175-O1175))</f>
        <v>0</v>
      </c>
      <c r="W1175" s="351">
        <f>T1175+U1175-V1175</f>
        <v>0</v>
      </c>
      <c r="X1175" s="281"/>
      <c r="Y1175" s="281"/>
      <c r="Z1175" s="282"/>
      <c r="AA1175" s="349">
        <f t="shared" si="441"/>
        <v>0</v>
      </c>
    </row>
    <row r="1176" spans="1:27" ht="18.75" thickBot="1">
      <c r="A1176" s="290">
        <v>145</v>
      </c>
      <c r="B1176" s="139"/>
      <c r="C1176" s="140">
        <v>1092</v>
      </c>
      <c r="D1176" s="149" t="s">
        <v>1565</v>
      </c>
      <c r="E1176" s="539">
        <f t="shared" si="450"/>
        <v>0</v>
      </c>
      <c r="F1176" s="526"/>
      <c r="G1176" s="272"/>
      <c r="H1176" s="272"/>
      <c r="I1176" s="526"/>
      <c r="J1176" s="272"/>
      <c r="K1176" s="272"/>
      <c r="L1176" s="571">
        <f t="shared" si="451"/>
        <v>0</v>
      </c>
      <c r="M1176" s="270">
        <f t="shared" si="440"/>
      </c>
      <c r="N1176" s="271"/>
      <c r="O1176" s="493"/>
      <c r="P1176" s="281"/>
      <c r="Q1176" s="351">
        <f t="shared" si="452"/>
        <v>0</v>
      </c>
      <c r="R1176" s="494">
        <f t="shared" si="442"/>
        <v>0</v>
      </c>
      <c r="S1176" s="271"/>
      <c r="T1176" s="352"/>
      <c r="U1176" s="357"/>
      <c r="V1176" s="357"/>
      <c r="W1176" s="357"/>
      <c r="X1176" s="357"/>
      <c r="Y1176" s="357"/>
      <c r="Z1176" s="495"/>
      <c r="AA1176" s="349">
        <f t="shared" si="441"/>
        <v>0</v>
      </c>
    </row>
    <row r="1177" spans="1:27" ht="18.75" thickBot="1">
      <c r="A1177" s="290">
        <v>150</v>
      </c>
      <c r="B1177" s="139"/>
      <c r="C1177" s="146">
        <v>1098</v>
      </c>
      <c r="D1177" s="150" t="s">
        <v>1417</v>
      </c>
      <c r="E1177" s="539">
        <f t="shared" si="450"/>
        <v>0</v>
      </c>
      <c r="F1177" s="526"/>
      <c r="G1177" s="272"/>
      <c r="H1177" s="272"/>
      <c r="I1177" s="526"/>
      <c r="J1177" s="272"/>
      <c r="K1177" s="272"/>
      <c r="L1177" s="571">
        <f t="shared" si="451"/>
        <v>0</v>
      </c>
      <c r="M1177" s="270">
        <f t="shared" si="440"/>
      </c>
      <c r="N1177" s="271"/>
      <c r="O1177" s="493"/>
      <c r="P1177" s="281"/>
      <c r="Q1177" s="351">
        <f t="shared" si="452"/>
        <v>0</v>
      </c>
      <c r="R1177" s="494">
        <f t="shared" si="442"/>
        <v>0</v>
      </c>
      <c r="S1177" s="271"/>
      <c r="T1177" s="493"/>
      <c r="U1177" s="281"/>
      <c r="V1177" s="501">
        <f>+IF(+(O1177+P1177)&gt;=L1177,+P1177,+(+L1177-O1177))</f>
        <v>0</v>
      </c>
      <c r="W1177" s="351">
        <f>T1177+U1177-V1177</f>
        <v>0</v>
      </c>
      <c r="X1177" s="281"/>
      <c r="Y1177" s="281"/>
      <c r="Z1177" s="282"/>
      <c r="AA1177" s="349">
        <f t="shared" si="441"/>
        <v>0</v>
      </c>
    </row>
    <row r="1178" spans="1:27" ht="18.75" thickBot="1">
      <c r="A1178" s="290">
        <v>155</v>
      </c>
      <c r="B1178" s="143">
        <v>1900</v>
      </c>
      <c r="C1178" s="864" t="s">
        <v>1487</v>
      </c>
      <c r="D1178" s="864"/>
      <c r="E1178" s="540">
        <f aca="true" t="shared" si="455" ref="E1178:L1178">SUM(E1179:E1181)</f>
        <v>0</v>
      </c>
      <c r="F1178" s="353">
        <f t="shared" si="455"/>
        <v>0</v>
      </c>
      <c r="G1178" s="279">
        <f t="shared" si="455"/>
        <v>0</v>
      </c>
      <c r="H1178" s="279">
        <f>SUM(H1179:H1181)</f>
        <v>0</v>
      </c>
      <c r="I1178" s="353">
        <f t="shared" si="455"/>
        <v>0</v>
      </c>
      <c r="J1178" s="279">
        <f t="shared" si="455"/>
        <v>0</v>
      </c>
      <c r="K1178" s="279">
        <f t="shared" si="455"/>
        <v>0</v>
      </c>
      <c r="L1178" s="279">
        <f t="shared" si="455"/>
        <v>0</v>
      </c>
      <c r="M1178" s="270">
        <f t="shared" si="440"/>
      </c>
      <c r="N1178" s="271"/>
      <c r="O1178" s="354">
        <f>SUM(O1179:O1181)</f>
        <v>0</v>
      </c>
      <c r="P1178" s="355">
        <f>SUM(P1179:P1181)</f>
        <v>0</v>
      </c>
      <c r="Q1178" s="496">
        <f>SUM(Q1179:Q1181)</f>
        <v>0</v>
      </c>
      <c r="R1178" s="497">
        <f>SUM(R1179:R1181)</f>
        <v>0</v>
      </c>
      <c r="S1178" s="271"/>
      <c r="T1178" s="356"/>
      <c r="U1178" s="367"/>
      <c r="V1178" s="367"/>
      <c r="W1178" s="367"/>
      <c r="X1178" s="367"/>
      <c r="Y1178" s="367"/>
      <c r="Z1178" s="498"/>
      <c r="AA1178" s="349">
        <f>W1178-X1178-Y1178-Z1178</f>
        <v>0</v>
      </c>
    </row>
    <row r="1179" spans="1:27" ht="18.75" thickBot="1">
      <c r="A1179" s="290">
        <v>160</v>
      </c>
      <c r="B1179" s="139"/>
      <c r="C1179" s="148">
        <v>1901</v>
      </c>
      <c r="D1179" s="141" t="s">
        <v>1488</v>
      </c>
      <c r="E1179" s="539">
        <f>F1179+G1179+H1179</f>
        <v>0</v>
      </c>
      <c r="F1179" s="526"/>
      <c r="G1179" s="272"/>
      <c r="H1179" s="272"/>
      <c r="I1179" s="526"/>
      <c r="J1179" s="272"/>
      <c r="K1179" s="272"/>
      <c r="L1179" s="571">
        <f>I1179+J1179+K1179</f>
        <v>0</v>
      </c>
      <c r="M1179" s="270">
        <f t="shared" si="440"/>
      </c>
      <c r="N1179" s="271"/>
      <c r="O1179" s="493"/>
      <c r="P1179" s="281"/>
      <c r="Q1179" s="351">
        <f>L1179</f>
        <v>0</v>
      </c>
      <c r="R1179" s="494">
        <f>O1179+P1179-Q1179</f>
        <v>0</v>
      </c>
      <c r="S1179" s="271"/>
      <c r="T1179" s="352"/>
      <c r="U1179" s="357"/>
      <c r="V1179" s="357"/>
      <c r="W1179" s="357"/>
      <c r="X1179" s="357"/>
      <c r="Y1179" s="357"/>
      <c r="Z1179" s="495"/>
      <c r="AA1179" s="349">
        <f>W1179-X1179-Y1179-Z1179</f>
        <v>0</v>
      </c>
    </row>
    <row r="1180" spans="1:27" ht="18.75" thickBot="1">
      <c r="A1180" s="290">
        <v>165</v>
      </c>
      <c r="B1180" s="139"/>
      <c r="C1180" s="140">
        <v>1981</v>
      </c>
      <c r="D1180" s="142" t="s">
        <v>1489</v>
      </c>
      <c r="E1180" s="539">
        <f>F1180+G1180+H1180</f>
        <v>0</v>
      </c>
      <c r="F1180" s="526"/>
      <c r="G1180" s="272"/>
      <c r="H1180" s="272"/>
      <c r="I1180" s="526"/>
      <c r="J1180" s="272"/>
      <c r="K1180" s="272"/>
      <c r="L1180" s="571">
        <f>I1180+J1180+K1180</f>
        <v>0</v>
      </c>
      <c r="M1180" s="270">
        <f t="shared" si="440"/>
      </c>
      <c r="N1180" s="271"/>
      <c r="O1180" s="493"/>
      <c r="P1180" s="281"/>
      <c r="Q1180" s="351">
        <f>L1180</f>
        <v>0</v>
      </c>
      <c r="R1180" s="494">
        <f>O1180+P1180-Q1180</f>
        <v>0</v>
      </c>
      <c r="S1180" s="271"/>
      <c r="T1180" s="352"/>
      <c r="U1180" s="357"/>
      <c r="V1180" s="357"/>
      <c r="W1180" s="357"/>
      <c r="X1180" s="357"/>
      <c r="Y1180" s="357"/>
      <c r="Z1180" s="495"/>
      <c r="AA1180" s="349">
        <f>W1180-X1180-Y1180-Z1180</f>
        <v>0</v>
      </c>
    </row>
    <row r="1181" spans="1:27" ht="18.75" thickBot="1">
      <c r="A1181" s="290">
        <v>175</v>
      </c>
      <c r="B1181" s="139"/>
      <c r="C1181" s="146">
        <v>1991</v>
      </c>
      <c r="D1181" s="145" t="s">
        <v>1490</v>
      </c>
      <c r="E1181" s="539">
        <f>F1181+G1181+H1181</f>
        <v>0</v>
      </c>
      <c r="F1181" s="526"/>
      <c r="G1181" s="272"/>
      <c r="H1181" s="272"/>
      <c r="I1181" s="526"/>
      <c r="J1181" s="272"/>
      <c r="K1181" s="272"/>
      <c r="L1181" s="571">
        <f>I1181+J1181+K1181</f>
        <v>0</v>
      </c>
      <c r="M1181" s="270">
        <f t="shared" si="440"/>
      </c>
      <c r="N1181" s="271"/>
      <c r="O1181" s="493"/>
      <c r="P1181" s="281"/>
      <c r="Q1181" s="351">
        <f>L1181</f>
        <v>0</v>
      </c>
      <c r="R1181" s="494">
        <f>O1181+P1181-Q1181</f>
        <v>0</v>
      </c>
      <c r="S1181" s="271"/>
      <c r="T1181" s="352"/>
      <c r="U1181" s="357"/>
      <c r="V1181" s="357"/>
      <c r="W1181" s="357"/>
      <c r="X1181" s="357"/>
      <c r="Y1181" s="357"/>
      <c r="Z1181" s="495"/>
      <c r="AA1181" s="349">
        <f>W1181-X1181-Y1181-Z1181</f>
        <v>0</v>
      </c>
    </row>
    <row r="1182" spans="1:27" ht="18.75" thickBot="1">
      <c r="A1182" s="290">
        <v>180</v>
      </c>
      <c r="B1182" s="143">
        <v>2100</v>
      </c>
      <c r="C1182" s="864" t="s">
        <v>566</v>
      </c>
      <c r="D1182" s="864"/>
      <c r="E1182" s="540">
        <f aca="true" t="shared" si="456" ref="E1182:L1182">SUM(E1183:E1187)</f>
        <v>0</v>
      </c>
      <c r="F1182" s="353">
        <f t="shared" si="456"/>
        <v>0</v>
      </c>
      <c r="G1182" s="279">
        <f t="shared" si="456"/>
        <v>0</v>
      </c>
      <c r="H1182" s="279">
        <f>SUM(H1183:H1187)</f>
        <v>0</v>
      </c>
      <c r="I1182" s="353">
        <f t="shared" si="456"/>
        <v>0</v>
      </c>
      <c r="J1182" s="279">
        <f t="shared" si="456"/>
        <v>0</v>
      </c>
      <c r="K1182" s="279">
        <f t="shared" si="456"/>
        <v>0</v>
      </c>
      <c r="L1182" s="279">
        <f t="shared" si="456"/>
        <v>0</v>
      </c>
      <c r="M1182" s="270">
        <f t="shared" si="440"/>
      </c>
      <c r="N1182" s="271"/>
      <c r="O1182" s="354">
        <f>SUM(O1183:O1187)</f>
        <v>0</v>
      </c>
      <c r="P1182" s="355">
        <f>SUM(P1183:P1187)</f>
        <v>0</v>
      </c>
      <c r="Q1182" s="496">
        <f>SUM(Q1183:Q1187)</f>
        <v>0</v>
      </c>
      <c r="R1182" s="497">
        <f>SUM(R1183:R1187)</f>
        <v>0</v>
      </c>
      <c r="S1182" s="271"/>
      <c r="T1182" s="356"/>
      <c r="U1182" s="367"/>
      <c r="V1182" s="367"/>
      <c r="W1182" s="367"/>
      <c r="X1182" s="367"/>
      <c r="Y1182" s="367"/>
      <c r="Z1182" s="498"/>
      <c r="AA1182" s="349">
        <f t="shared" si="441"/>
        <v>0</v>
      </c>
    </row>
    <row r="1183" spans="1:27" ht="18.75" thickBot="1">
      <c r="A1183" s="290">
        <v>185</v>
      </c>
      <c r="B1183" s="139"/>
      <c r="C1183" s="148">
        <v>2110</v>
      </c>
      <c r="D1183" s="151" t="s">
        <v>1418</v>
      </c>
      <c r="E1183" s="539">
        <f>F1183+G1183+H1183</f>
        <v>0</v>
      </c>
      <c r="F1183" s="526"/>
      <c r="G1183" s="272"/>
      <c r="H1183" s="272"/>
      <c r="I1183" s="526"/>
      <c r="J1183" s="272"/>
      <c r="K1183" s="272"/>
      <c r="L1183" s="571">
        <f>I1183+J1183+K1183</f>
        <v>0</v>
      </c>
      <c r="M1183" s="270">
        <f t="shared" si="440"/>
      </c>
      <c r="N1183" s="271"/>
      <c r="O1183" s="493"/>
      <c r="P1183" s="281"/>
      <c r="Q1183" s="351">
        <f>L1183</f>
        <v>0</v>
      </c>
      <c r="R1183" s="494">
        <f t="shared" si="442"/>
        <v>0</v>
      </c>
      <c r="S1183" s="271"/>
      <c r="T1183" s="352"/>
      <c r="U1183" s="357"/>
      <c r="V1183" s="357"/>
      <c r="W1183" s="357"/>
      <c r="X1183" s="357"/>
      <c r="Y1183" s="357"/>
      <c r="Z1183" s="495"/>
      <c r="AA1183" s="349">
        <f t="shared" si="441"/>
        <v>0</v>
      </c>
    </row>
    <row r="1184" spans="1:27" ht="18.75" thickBot="1">
      <c r="A1184" s="290">
        <v>190</v>
      </c>
      <c r="B1184" s="180"/>
      <c r="C1184" s="140">
        <v>2120</v>
      </c>
      <c r="D1184" s="168" t="s">
        <v>1419</v>
      </c>
      <c r="E1184" s="539">
        <f>F1184+G1184+H1184</f>
        <v>0</v>
      </c>
      <c r="F1184" s="526"/>
      <c r="G1184" s="272"/>
      <c r="H1184" s="272"/>
      <c r="I1184" s="526"/>
      <c r="J1184" s="272"/>
      <c r="K1184" s="272"/>
      <c r="L1184" s="571">
        <f>I1184+J1184+K1184</f>
        <v>0</v>
      </c>
      <c r="M1184" s="270">
        <f t="shared" si="440"/>
      </c>
      <c r="N1184" s="271"/>
      <c r="O1184" s="493"/>
      <c r="P1184" s="281"/>
      <c r="Q1184" s="351">
        <f>L1184</f>
        <v>0</v>
      </c>
      <c r="R1184" s="494">
        <f t="shared" si="442"/>
        <v>0</v>
      </c>
      <c r="S1184" s="271"/>
      <c r="T1184" s="352"/>
      <c r="U1184" s="357"/>
      <c r="V1184" s="357"/>
      <c r="W1184" s="357"/>
      <c r="X1184" s="357"/>
      <c r="Y1184" s="357"/>
      <c r="Z1184" s="495"/>
      <c r="AA1184" s="349">
        <f t="shared" si="441"/>
        <v>0</v>
      </c>
    </row>
    <row r="1185" spans="1:27" ht="18.75" thickBot="1">
      <c r="A1185" s="290">
        <v>200</v>
      </c>
      <c r="B1185" s="180"/>
      <c r="C1185" s="140">
        <v>2125</v>
      </c>
      <c r="D1185" s="162" t="s">
        <v>556</v>
      </c>
      <c r="E1185" s="539">
        <f>F1185+G1185+H1185</f>
        <v>0</v>
      </c>
      <c r="F1185" s="526"/>
      <c r="G1185" s="272"/>
      <c r="H1185" s="272"/>
      <c r="I1185" s="526"/>
      <c r="J1185" s="272"/>
      <c r="K1185" s="272"/>
      <c r="L1185" s="571">
        <f>I1185+J1185+K1185</f>
        <v>0</v>
      </c>
      <c r="M1185" s="270">
        <f t="shared" si="440"/>
      </c>
      <c r="N1185" s="271"/>
      <c r="O1185" s="493"/>
      <c r="P1185" s="281"/>
      <c r="Q1185" s="351">
        <f>L1185</f>
        <v>0</v>
      </c>
      <c r="R1185" s="494">
        <f t="shared" si="442"/>
        <v>0</v>
      </c>
      <c r="S1185" s="271"/>
      <c r="T1185" s="352"/>
      <c r="U1185" s="357"/>
      <c r="V1185" s="357"/>
      <c r="W1185" s="357"/>
      <c r="X1185" s="357"/>
      <c r="Y1185" s="357"/>
      <c r="Z1185" s="495"/>
      <c r="AA1185" s="349">
        <f t="shared" si="441"/>
        <v>0</v>
      </c>
    </row>
    <row r="1186" spans="1:27" ht="18.75" thickBot="1">
      <c r="A1186" s="290">
        <v>200</v>
      </c>
      <c r="B1186" s="147"/>
      <c r="C1186" s="140">
        <v>2140</v>
      </c>
      <c r="D1186" s="168" t="s">
        <v>1421</v>
      </c>
      <c r="E1186" s="539">
        <f>F1186+G1186+H1186</f>
        <v>0</v>
      </c>
      <c r="F1186" s="526"/>
      <c r="G1186" s="272"/>
      <c r="H1186" s="272"/>
      <c r="I1186" s="526"/>
      <c r="J1186" s="272"/>
      <c r="K1186" s="272"/>
      <c r="L1186" s="571">
        <f>I1186+J1186+K1186</f>
        <v>0</v>
      </c>
      <c r="M1186" s="270">
        <f t="shared" si="440"/>
      </c>
      <c r="N1186" s="271"/>
      <c r="O1186" s="493"/>
      <c r="P1186" s="281"/>
      <c r="Q1186" s="351">
        <f>L1186</f>
        <v>0</v>
      </c>
      <c r="R1186" s="494">
        <f t="shared" si="442"/>
        <v>0</v>
      </c>
      <c r="S1186" s="271"/>
      <c r="T1186" s="352"/>
      <c r="U1186" s="357"/>
      <c r="V1186" s="357"/>
      <c r="W1186" s="357"/>
      <c r="X1186" s="357"/>
      <c r="Y1186" s="357"/>
      <c r="Z1186" s="495"/>
      <c r="AA1186" s="349">
        <f t="shared" si="441"/>
        <v>0</v>
      </c>
    </row>
    <row r="1187" spans="1:27" ht="18.75" thickBot="1">
      <c r="A1187" s="290">
        <v>205</v>
      </c>
      <c r="B1187" s="139"/>
      <c r="C1187" s="146">
        <v>2190</v>
      </c>
      <c r="D1187" s="609" t="s">
        <v>1422</v>
      </c>
      <c r="E1187" s="539">
        <f>F1187+G1187+H1187</f>
        <v>0</v>
      </c>
      <c r="F1187" s="526"/>
      <c r="G1187" s="272"/>
      <c r="H1187" s="272"/>
      <c r="I1187" s="526"/>
      <c r="J1187" s="272"/>
      <c r="K1187" s="272"/>
      <c r="L1187" s="571">
        <f>I1187+J1187+K1187</f>
        <v>0</v>
      </c>
      <c r="M1187" s="270">
        <f t="shared" si="440"/>
      </c>
      <c r="N1187" s="271"/>
      <c r="O1187" s="493"/>
      <c r="P1187" s="281"/>
      <c r="Q1187" s="351">
        <f>L1187</f>
        <v>0</v>
      </c>
      <c r="R1187" s="494">
        <f t="shared" si="442"/>
        <v>0</v>
      </c>
      <c r="S1187" s="271"/>
      <c r="T1187" s="352"/>
      <c r="U1187" s="357"/>
      <c r="V1187" s="357"/>
      <c r="W1187" s="357"/>
      <c r="X1187" s="357"/>
      <c r="Y1187" s="357"/>
      <c r="Z1187" s="495"/>
      <c r="AA1187" s="349">
        <f t="shared" si="441"/>
        <v>0</v>
      </c>
    </row>
    <row r="1188" spans="1:27" ht="18.75" thickBot="1">
      <c r="A1188" s="290">
        <v>210</v>
      </c>
      <c r="B1188" s="143">
        <v>2200</v>
      </c>
      <c r="C1188" s="864" t="s">
        <v>1423</v>
      </c>
      <c r="D1188" s="864"/>
      <c r="E1188" s="540">
        <f aca="true" t="shared" si="457" ref="E1188:L1188">SUM(E1189:E1190)</f>
        <v>0</v>
      </c>
      <c r="F1188" s="353">
        <f t="shared" si="457"/>
        <v>0</v>
      </c>
      <c r="G1188" s="279">
        <f t="shared" si="457"/>
        <v>0</v>
      </c>
      <c r="H1188" s="279">
        <f>SUM(H1189:H1190)</f>
        <v>0</v>
      </c>
      <c r="I1188" s="353">
        <f t="shared" si="457"/>
        <v>0</v>
      </c>
      <c r="J1188" s="279">
        <f t="shared" si="457"/>
        <v>0</v>
      </c>
      <c r="K1188" s="279">
        <f t="shared" si="457"/>
        <v>0</v>
      </c>
      <c r="L1188" s="279">
        <f t="shared" si="457"/>
        <v>0</v>
      </c>
      <c r="M1188" s="270">
        <f t="shared" si="440"/>
      </c>
      <c r="N1188" s="271"/>
      <c r="O1188" s="354">
        <f>SUM(O1189:O1190)</f>
        <v>0</v>
      </c>
      <c r="P1188" s="355">
        <f>SUM(P1189:P1190)</f>
        <v>0</v>
      </c>
      <c r="Q1188" s="496">
        <f>SUM(Q1189:Q1190)</f>
        <v>0</v>
      </c>
      <c r="R1188" s="497">
        <f>SUM(R1189:R1190)</f>
        <v>0</v>
      </c>
      <c r="S1188" s="271"/>
      <c r="T1188" s="356"/>
      <c r="U1188" s="367"/>
      <c r="V1188" s="367"/>
      <c r="W1188" s="367"/>
      <c r="X1188" s="367"/>
      <c r="Y1188" s="367"/>
      <c r="Z1188" s="498"/>
      <c r="AA1188" s="349">
        <f t="shared" si="441"/>
        <v>0</v>
      </c>
    </row>
    <row r="1189" spans="1:27" ht="18.75" thickBot="1">
      <c r="A1189" s="290">
        <v>215</v>
      </c>
      <c r="B1189" s="139"/>
      <c r="C1189" s="140">
        <v>2221</v>
      </c>
      <c r="D1189" s="142" t="s">
        <v>948</v>
      </c>
      <c r="E1189" s="539">
        <f aca="true" t="shared" si="458" ref="E1189:E1194">F1189+G1189+H1189</f>
        <v>0</v>
      </c>
      <c r="F1189" s="526"/>
      <c r="G1189" s="272"/>
      <c r="H1189" s="272"/>
      <c r="I1189" s="526"/>
      <c r="J1189" s="272"/>
      <c r="K1189" s="272"/>
      <c r="L1189" s="571">
        <f aca="true" t="shared" si="459" ref="L1189:L1194">I1189+J1189+K1189</f>
        <v>0</v>
      </c>
      <c r="M1189" s="270">
        <f t="shared" si="440"/>
      </c>
      <c r="N1189" s="271"/>
      <c r="O1189" s="493"/>
      <c r="P1189" s="281"/>
      <c r="Q1189" s="351">
        <f aca="true" t="shared" si="460" ref="Q1189:Q1194">L1189</f>
        <v>0</v>
      </c>
      <c r="R1189" s="494">
        <f aca="true" t="shared" si="461" ref="R1189:R1194">O1189+P1189-Q1189</f>
        <v>0</v>
      </c>
      <c r="S1189" s="271"/>
      <c r="T1189" s="352"/>
      <c r="U1189" s="357"/>
      <c r="V1189" s="357"/>
      <c r="W1189" s="357"/>
      <c r="X1189" s="357"/>
      <c r="Y1189" s="357"/>
      <c r="Z1189" s="495"/>
      <c r="AA1189" s="349">
        <f t="shared" si="441"/>
        <v>0</v>
      </c>
    </row>
    <row r="1190" spans="1:27" ht="18.75" thickBot="1">
      <c r="A1190" s="289">
        <v>220</v>
      </c>
      <c r="B1190" s="139"/>
      <c r="C1190" s="146">
        <v>2224</v>
      </c>
      <c r="D1190" s="145" t="s">
        <v>1424</v>
      </c>
      <c r="E1190" s="539">
        <f t="shared" si="458"/>
        <v>0</v>
      </c>
      <c r="F1190" s="526"/>
      <c r="G1190" s="272"/>
      <c r="H1190" s="272"/>
      <c r="I1190" s="526"/>
      <c r="J1190" s="272"/>
      <c r="K1190" s="272"/>
      <c r="L1190" s="571">
        <f t="shared" si="459"/>
        <v>0</v>
      </c>
      <c r="M1190" s="270">
        <f t="shared" si="440"/>
      </c>
      <c r="N1190" s="271"/>
      <c r="O1190" s="493"/>
      <c r="P1190" s="281"/>
      <c r="Q1190" s="351">
        <f t="shared" si="460"/>
        <v>0</v>
      </c>
      <c r="R1190" s="494">
        <f t="shared" si="461"/>
        <v>0</v>
      </c>
      <c r="S1190" s="271"/>
      <c r="T1190" s="352"/>
      <c r="U1190" s="357"/>
      <c r="V1190" s="357"/>
      <c r="W1190" s="357"/>
      <c r="X1190" s="357"/>
      <c r="Y1190" s="357"/>
      <c r="Z1190" s="495"/>
      <c r="AA1190" s="349">
        <f t="shared" si="441"/>
        <v>0</v>
      </c>
    </row>
    <row r="1191" spans="1:27" ht="18.75" thickBot="1">
      <c r="A1191" s="290">
        <v>225</v>
      </c>
      <c r="B1191" s="143">
        <v>2500</v>
      </c>
      <c r="C1191" s="868" t="s">
        <v>1425</v>
      </c>
      <c r="D1191" s="868"/>
      <c r="E1191" s="539">
        <f t="shared" si="458"/>
        <v>0</v>
      </c>
      <c r="F1191" s="528"/>
      <c r="G1191" s="285"/>
      <c r="H1191" s="285"/>
      <c r="I1191" s="528"/>
      <c r="J1191" s="285"/>
      <c r="K1191" s="285"/>
      <c r="L1191" s="571">
        <f t="shared" si="459"/>
        <v>0</v>
      </c>
      <c r="M1191" s="270">
        <f t="shared" si="440"/>
      </c>
      <c r="N1191" s="271"/>
      <c r="O1191" s="500"/>
      <c r="P1191" s="283"/>
      <c r="Q1191" s="351">
        <f t="shared" si="460"/>
        <v>0</v>
      </c>
      <c r="R1191" s="494">
        <f t="shared" si="461"/>
        <v>0</v>
      </c>
      <c r="S1191" s="271"/>
      <c r="T1191" s="356"/>
      <c r="U1191" s="367"/>
      <c r="V1191" s="357"/>
      <c r="W1191" s="357"/>
      <c r="X1191" s="367"/>
      <c r="Y1191" s="357"/>
      <c r="Z1191" s="495"/>
      <c r="AA1191" s="349">
        <f t="shared" si="441"/>
        <v>0</v>
      </c>
    </row>
    <row r="1192" spans="1:27" ht="18.75" thickBot="1">
      <c r="A1192" s="290">
        <v>230</v>
      </c>
      <c r="B1192" s="143">
        <v>2600</v>
      </c>
      <c r="C1192" s="870" t="s">
        <v>1426</v>
      </c>
      <c r="D1192" s="873"/>
      <c r="E1192" s="539">
        <f t="shared" si="458"/>
        <v>0</v>
      </c>
      <c r="F1192" s="528"/>
      <c r="G1192" s="285"/>
      <c r="H1192" s="285"/>
      <c r="I1192" s="528"/>
      <c r="J1192" s="285"/>
      <c r="K1192" s="285"/>
      <c r="L1192" s="571">
        <f t="shared" si="459"/>
        <v>0</v>
      </c>
      <c r="M1192" s="270">
        <f t="shared" si="440"/>
      </c>
      <c r="N1192" s="271"/>
      <c r="O1192" s="500"/>
      <c r="P1192" s="283"/>
      <c r="Q1192" s="351">
        <f t="shared" si="460"/>
        <v>0</v>
      </c>
      <c r="R1192" s="494">
        <f t="shared" si="461"/>
        <v>0</v>
      </c>
      <c r="S1192" s="271"/>
      <c r="T1192" s="356"/>
      <c r="U1192" s="367"/>
      <c r="V1192" s="357"/>
      <c r="W1192" s="357"/>
      <c r="X1192" s="367"/>
      <c r="Y1192" s="357"/>
      <c r="Z1192" s="495"/>
      <c r="AA1192" s="349">
        <f t="shared" si="441"/>
        <v>0</v>
      </c>
    </row>
    <row r="1193" spans="1:27" ht="18.75" thickBot="1">
      <c r="A1193" s="290">
        <v>245</v>
      </c>
      <c r="B1193" s="143">
        <v>2700</v>
      </c>
      <c r="C1193" s="870" t="s">
        <v>1427</v>
      </c>
      <c r="D1193" s="873"/>
      <c r="E1193" s="539">
        <f t="shared" si="458"/>
        <v>0</v>
      </c>
      <c r="F1193" s="528"/>
      <c r="G1193" s="285"/>
      <c r="H1193" s="285"/>
      <c r="I1193" s="528"/>
      <c r="J1193" s="285"/>
      <c r="K1193" s="285"/>
      <c r="L1193" s="571">
        <f t="shared" si="459"/>
        <v>0</v>
      </c>
      <c r="M1193" s="270">
        <f t="shared" si="440"/>
      </c>
      <c r="N1193" s="271"/>
      <c r="O1193" s="500"/>
      <c r="P1193" s="283"/>
      <c r="Q1193" s="351">
        <f t="shared" si="460"/>
        <v>0</v>
      </c>
      <c r="R1193" s="494">
        <f t="shared" si="461"/>
        <v>0</v>
      </c>
      <c r="S1193" s="271"/>
      <c r="T1193" s="356"/>
      <c r="U1193" s="367"/>
      <c r="V1193" s="357"/>
      <c r="W1193" s="357"/>
      <c r="X1193" s="367"/>
      <c r="Y1193" s="357"/>
      <c r="Z1193" s="495"/>
      <c r="AA1193" s="349">
        <f t="shared" si="441"/>
        <v>0</v>
      </c>
    </row>
    <row r="1194" spans="1:27" ht="18.75" thickBot="1">
      <c r="A1194" s="289">
        <v>220</v>
      </c>
      <c r="B1194" s="143">
        <v>2800</v>
      </c>
      <c r="C1194" s="870" t="s">
        <v>1428</v>
      </c>
      <c r="D1194" s="873"/>
      <c r="E1194" s="539">
        <f t="shared" si="458"/>
        <v>0</v>
      </c>
      <c r="F1194" s="528"/>
      <c r="G1194" s="285"/>
      <c r="H1194" s="285"/>
      <c r="I1194" s="528"/>
      <c r="J1194" s="285"/>
      <c r="K1194" s="285"/>
      <c r="L1194" s="571">
        <f t="shared" si="459"/>
        <v>0</v>
      </c>
      <c r="M1194" s="270">
        <f t="shared" si="440"/>
      </c>
      <c r="N1194" s="271"/>
      <c r="O1194" s="500"/>
      <c r="P1194" s="283"/>
      <c r="Q1194" s="351">
        <f t="shared" si="460"/>
        <v>0</v>
      </c>
      <c r="R1194" s="494">
        <f t="shared" si="461"/>
        <v>0</v>
      </c>
      <c r="S1194" s="271"/>
      <c r="T1194" s="356"/>
      <c r="U1194" s="367"/>
      <c r="V1194" s="357"/>
      <c r="W1194" s="357"/>
      <c r="X1194" s="367"/>
      <c r="Y1194" s="357"/>
      <c r="Z1194" s="495"/>
      <c r="AA1194" s="349">
        <f t="shared" si="441"/>
        <v>0</v>
      </c>
    </row>
    <row r="1195" spans="1:27" ht="18.75" thickBot="1">
      <c r="A1195" s="290">
        <v>225</v>
      </c>
      <c r="B1195" s="143">
        <v>2900</v>
      </c>
      <c r="C1195" s="860" t="s">
        <v>1429</v>
      </c>
      <c r="D1195" s="872"/>
      <c r="E1195" s="540">
        <f aca="true" t="shared" si="462" ref="E1195:L1195">SUM(E1196:E1201)</f>
        <v>0</v>
      </c>
      <c r="F1195" s="353">
        <f t="shared" si="462"/>
        <v>0</v>
      </c>
      <c r="G1195" s="279">
        <f t="shared" si="462"/>
        <v>0</v>
      </c>
      <c r="H1195" s="279">
        <f>SUM(H1196:H1201)</f>
        <v>0</v>
      </c>
      <c r="I1195" s="353">
        <f t="shared" si="462"/>
        <v>0</v>
      </c>
      <c r="J1195" s="279">
        <f t="shared" si="462"/>
        <v>0</v>
      </c>
      <c r="K1195" s="279">
        <f t="shared" si="462"/>
        <v>0</v>
      </c>
      <c r="L1195" s="279">
        <f t="shared" si="462"/>
        <v>0</v>
      </c>
      <c r="M1195" s="270">
        <f t="shared" si="440"/>
      </c>
      <c r="N1195" s="271"/>
      <c r="O1195" s="354">
        <f>SUM(O1196:O1201)</f>
        <v>0</v>
      </c>
      <c r="P1195" s="355">
        <f>SUM(P1196:P1201)</f>
        <v>0</v>
      </c>
      <c r="Q1195" s="496">
        <f>SUM(Q1196:Q1201)</f>
        <v>0</v>
      </c>
      <c r="R1195" s="497">
        <f>SUM(R1196:R1201)</f>
        <v>0</v>
      </c>
      <c r="S1195" s="271"/>
      <c r="T1195" s="356"/>
      <c r="U1195" s="367"/>
      <c r="V1195" s="367"/>
      <c r="W1195" s="367"/>
      <c r="X1195" s="367"/>
      <c r="Y1195" s="367"/>
      <c r="Z1195" s="498"/>
      <c r="AA1195" s="349">
        <f t="shared" si="441"/>
        <v>0</v>
      </c>
    </row>
    <row r="1196" spans="1:27" ht="18.75" thickBot="1">
      <c r="A1196" s="290">
        <v>230</v>
      </c>
      <c r="B1196" s="181"/>
      <c r="C1196" s="148">
        <v>2920</v>
      </c>
      <c r="D1196" s="360" t="s">
        <v>1430</v>
      </c>
      <c r="E1196" s="539">
        <f aca="true" t="shared" si="463" ref="E1196:E1201">F1196+G1196+H1196</f>
        <v>0</v>
      </c>
      <c r="F1196" s="526"/>
      <c r="G1196" s="272"/>
      <c r="H1196" s="272"/>
      <c r="I1196" s="526"/>
      <c r="J1196" s="272"/>
      <c r="K1196" s="272"/>
      <c r="L1196" s="571">
        <f aca="true" t="shared" si="464" ref="L1196:L1201">I1196+J1196+K1196</f>
        <v>0</v>
      </c>
      <c r="M1196" s="270">
        <f t="shared" si="440"/>
      </c>
      <c r="N1196" s="271"/>
      <c r="O1196" s="493"/>
      <c r="P1196" s="281"/>
      <c r="Q1196" s="351">
        <f aca="true" t="shared" si="465" ref="Q1196:Q1201">L1196</f>
        <v>0</v>
      </c>
      <c r="R1196" s="494">
        <f aca="true" t="shared" si="466" ref="R1196:R1201">O1196+P1196-Q1196</f>
        <v>0</v>
      </c>
      <c r="S1196" s="271"/>
      <c r="T1196" s="352"/>
      <c r="U1196" s="357"/>
      <c r="V1196" s="357"/>
      <c r="W1196" s="357"/>
      <c r="X1196" s="357"/>
      <c r="Y1196" s="357"/>
      <c r="Z1196" s="495"/>
      <c r="AA1196" s="349">
        <f t="shared" si="441"/>
        <v>0</v>
      </c>
    </row>
    <row r="1197" spans="1:27" ht="36" customHeight="1" thickBot="1">
      <c r="A1197" s="290">
        <v>235</v>
      </c>
      <c r="B1197" s="181"/>
      <c r="C1197" s="177">
        <v>2969</v>
      </c>
      <c r="D1197" s="361" t="s">
        <v>1431</v>
      </c>
      <c r="E1197" s="539">
        <f t="shared" si="463"/>
        <v>0</v>
      </c>
      <c r="F1197" s="526"/>
      <c r="G1197" s="272"/>
      <c r="H1197" s="272"/>
      <c r="I1197" s="526"/>
      <c r="J1197" s="272"/>
      <c r="K1197" s="272"/>
      <c r="L1197" s="571">
        <f t="shared" si="464"/>
        <v>0</v>
      </c>
      <c r="M1197" s="270">
        <f t="shared" si="440"/>
      </c>
      <c r="N1197" s="271"/>
      <c r="O1197" s="493"/>
      <c r="P1197" s="281"/>
      <c r="Q1197" s="351">
        <f t="shared" si="465"/>
        <v>0</v>
      </c>
      <c r="R1197" s="494">
        <f t="shared" si="466"/>
        <v>0</v>
      </c>
      <c r="S1197" s="271"/>
      <c r="T1197" s="352"/>
      <c r="U1197" s="357"/>
      <c r="V1197" s="357"/>
      <c r="W1197" s="357"/>
      <c r="X1197" s="357"/>
      <c r="Y1197" s="357"/>
      <c r="Z1197" s="495"/>
      <c r="AA1197" s="349">
        <f t="shared" si="441"/>
        <v>0</v>
      </c>
    </row>
    <row r="1198" spans="1:27" ht="32.25" thickBot="1">
      <c r="A1198" s="290">
        <v>240</v>
      </c>
      <c r="B1198" s="181"/>
      <c r="C1198" s="177">
        <v>2970</v>
      </c>
      <c r="D1198" s="361" t="s">
        <v>1432</v>
      </c>
      <c r="E1198" s="539">
        <f t="shared" si="463"/>
        <v>0</v>
      </c>
      <c r="F1198" s="526"/>
      <c r="G1198" s="272"/>
      <c r="H1198" s="272"/>
      <c r="I1198" s="526"/>
      <c r="J1198" s="272"/>
      <c r="K1198" s="272"/>
      <c r="L1198" s="571">
        <f t="shared" si="464"/>
        <v>0</v>
      </c>
      <c r="M1198" s="270">
        <f t="shared" si="440"/>
      </c>
      <c r="N1198" s="271"/>
      <c r="O1198" s="493"/>
      <c r="P1198" s="281"/>
      <c r="Q1198" s="351">
        <f t="shared" si="465"/>
        <v>0</v>
      </c>
      <c r="R1198" s="494">
        <f t="shared" si="466"/>
        <v>0</v>
      </c>
      <c r="S1198" s="271"/>
      <c r="T1198" s="352"/>
      <c r="U1198" s="357"/>
      <c r="V1198" s="357"/>
      <c r="W1198" s="357"/>
      <c r="X1198" s="357"/>
      <c r="Y1198" s="357"/>
      <c r="Z1198" s="495"/>
      <c r="AA1198" s="349">
        <f t="shared" si="441"/>
        <v>0</v>
      </c>
    </row>
    <row r="1199" spans="1:27" ht="18.75" thickBot="1">
      <c r="A1199" s="290">
        <v>245</v>
      </c>
      <c r="B1199" s="181"/>
      <c r="C1199" s="175">
        <v>2989</v>
      </c>
      <c r="D1199" s="362" t="s">
        <v>1433</v>
      </c>
      <c r="E1199" s="539">
        <f t="shared" si="463"/>
        <v>0</v>
      </c>
      <c r="F1199" s="526"/>
      <c r="G1199" s="272"/>
      <c r="H1199" s="272"/>
      <c r="I1199" s="526"/>
      <c r="J1199" s="272"/>
      <c r="K1199" s="272"/>
      <c r="L1199" s="571">
        <f t="shared" si="464"/>
        <v>0</v>
      </c>
      <c r="M1199" s="270">
        <f t="shared" si="440"/>
      </c>
      <c r="N1199" s="271"/>
      <c r="O1199" s="493"/>
      <c r="P1199" s="281"/>
      <c r="Q1199" s="351">
        <f t="shared" si="465"/>
        <v>0</v>
      </c>
      <c r="R1199" s="494">
        <f t="shared" si="466"/>
        <v>0</v>
      </c>
      <c r="S1199" s="271"/>
      <c r="T1199" s="352"/>
      <c r="U1199" s="357"/>
      <c r="V1199" s="357"/>
      <c r="W1199" s="357"/>
      <c r="X1199" s="357"/>
      <c r="Y1199" s="357"/>
      <c r="Z1199" s="495"/>
      <c r="AA1199" s="349">
        <f t="shared" si="441"/>
        <v>0</v>
      </c>
    </row>
    <row r="1200" spans="1:27" ht="18.75" thickBot="1">
      <c r="A1200" s="289">
        <v>250</v>
      </c>
      <c r="B1200" s="139"/>
      <c r="C1200" s="140">
        <v>2991</v>
      </c>
      <c r="D1200" s="363" t="s">
        <v>1434</v>
      </c>
      <c r="E1200" s="539">
        <f t="shared" si="463"/>
        <v>0</v>
      </c>
      <c r="F1200" s="526"/>
      <c r="G1200" s="272"/>
      <c r="H1200" s="272"/>
      <c r="I1200" s="526"/>
      <c r="J1200" s="272"/>
      <c r="K1200" s="272"/>
      <c r="L1200" s="571">
        <f t="shared" si="464"/>
        <v>0</v>
      </c>
      <c r="M1200" s="270">
        <f t="shared" si="440"/>
      </c>
      <c r="N1200" s="271"/>
      <c r="O1200" s="493"/>
      <c r="P1200" s="281"/>
      <c r="Q1200" s="351">
        <f t="shared" si="465"/>
        <v>0</v>
      </c>
      <c r="R1200" s="494">
        <f t="shared" si="466"/>
        <v>0</v>
      </c>
      <c r="S1200" s="271"/>
      <c r="T1200" s="352"/>
      <c r="U1200" s="357"/>
      <c r="V1200" s="357"/>
      <c r="W1200" s="357"/>
      <c r="X1200" s="357"/>
      <c r="Y1200" s="357"/>
      <c r="Z1200" s="495"/>
      <c r="AA1200" s="349">
        <f t="shared" si="441"/>
        <v>0</v>
      </c>
    </row>
    <row r="1201" spans="1:27" ht="18.75" thickBot="1">
      <c r="A1201" s="290">
        <v>255</v>
      </c>
      <c r="B1201" s="139"/>
      <c r="C1201" s="146">
        <v>2992</v>
      </c>
      <c r="D1201" s="159" t="s">
        <v>1435</v>
      </c>
      <c r="E1201" s="539">
        <f t="shared" si="463"/>
        <v>0</v>
      </c>
      <c r="F1201" s="526"/>
      <c r="G1201" s="272"/>
      <c r="H1201" s="272"/>
      <c r="I1201" s="526"/>
      <c r="J1201" s="272"/>
      <c r="K1201" s="272"/>
      <c r="L1201" s="571">
        <f t="shared" si="464"/>
        <v>0</v>
      </c>
      <c r="M1201" s="270">
        <f t="shared" si="440"/>
      </c>
      <c r="N1201" s="271"/>
      <c r="O1201" s="493"/>
      <c r="P1201" s="281"/>
      <c r="Q1201" s="351">
        <f t="shared" si="465"/>
        <v>0</v>
      </c>
      <c r="R1201" s="494">
        <f t="shared" si="466"/>
        <v>0</v>
      </c>
      <c r="S1201" s="271"/>
      <c r="T1201" s="352"/>
      <c r="U1201" s="357"/>
      <c r="V1201" s="357"/>
      <c r="W1201" s="357"/>
      <c r="X1201" s="357"/>
      <c r="Y1201" s="357"/>
      <c r="Z1201" s="495"/>
      <c r="AA1201" s="349">
        <f t="shared" si="441"/>
        <v>0</v>
      </c>
    </row>
    <row r="1202" spans="1:27" ht="18.75" thickBot="1">
      <c r="A1202" s="290">
        <v>265</v>
      </c>
      <c r="B1202" s="143">
        <v>3300</v>
      </c>
      <c r="C1202" s="860" t="s">
        <v>1436</v>
      </c>
      <c r="D1202" s="860"/>
      <c r="E1202" s="540">
        <f aca="true" t="shared" si="467" ref="E1202:L1202">SUM(E1203:E1208)</f>
        <v>0</v>
      </c>
      <c r="F1202" s="353">
        <f t="shared" si="467"/>
        <v>0</v>
      </c>
      <c r="G1202" s="279">
        <f t="shared" si="467"/>
        <v>0</v>
      </c>
      <c r="H1202" s="279">
        <f>SUM(H1203:H1208)</f>
        <v>0</v>
      </c>
      <c r="I1202" s="353">
        <f t="shared" si="467"/>
        <v>0</v>
      </c>
      <c r="J1202" s="279">
        <f t="shared" si="467"/>
        <v>0</v>
      </c>
      <c r="K1202" s="279">
        <f t="shared" si="467"/>
        <v>0</v>
      </c>
      <c r="L1202" s="279">
        <f t="shared" si="467"/>
        <v>0</v>
      </c>
      <c r="M1202" s="270">
        <f t="shared" si="440"/>
      </c>
      <c r="N1202" s="271"/>
      <c r="O1202" s="356"/>
      <c r="P1202" s="367"/>
      <c r="Q1202" s="367"/>
      <c r="R1202" s="498"/>
      <c r="S1202" s="271"/>
      <c r="T1202" s="356"/>
      <c r="U1202" s="367"/>
      <c r="V1202" s="367"/>
      <c r="W1202" s="367"/>
      <c r="X1202" s="367"/>
      <c r="Y1202" s="367"/>
      <c r="Z1202" s="498"/>
      <c r="AA1202" s="349">
        <f t="shared" si="441"/>
        <v>0</v>
      </c>
    </row>
    <row r="1203" spans="1:27" ht="18.75" thickBot="1">
      <c r="A1203" s="289">
        <v>270</v>
      </c>
      <c r="B1203" s="147"/>
      <c r="C1203" s="148">
        <v>3301</v>
      </c>
      <c r="D1203" s="541" t="s">
        <v>1437</v>
      </c>
      <c r="E1203" s="539">
        <f aca="true" t="shared" si="468" ref="E1203:E1211">F1203+G1203+H1203</f>
        <v>0</v>
      </c>
      <c r="F1203" s="526"/>
      <c r="G1203" s="272"/>
      <c r="H1203" s="272"/>
      <c r="I1203" s="526"/>
      <c r="J1203" s="272"/>
      <c r="K1203" s="272"/>
      <c r="L1203" s="571">
        <f aca="true" t="shared" si="469" ref="L1203:L1211">I1203+J1203+K1203</f>
        <v>0</v>
      </c>
      <c r="M1203" s="270">
        <f t="shared" si="440"/>
      </c>
      <c r="N1203" s="271"/>
      <c r="O1203" s="352"/>
      <c r="P1203" s="357"/>
      <c r="Q1203" s="357"/>
      <c r="R1203" s="495"/>
      <c r="S1203" s="271"/>
      <c r="T1203" s="352"/>
      <c r="U1203" s="357"/>
      <c r="V1203" s="357"/>
      <c r="W1203" s="357"/>
      <c r="X1203" s="357"/>
      <c r="Y1203" s="357"/>
      <c r="Z1203" s="495"/>
      <c r="AA1203" s="349">
        <f t="shared" si="441"/>
        <v>0</v>
      </c>
    </row>
    <row r="1204" spans="1:27" ht="18.75" thickBot="1">
      <c r="A1204" s="289">
        <v>290</v>
      </c>
      <c r="B1204" s="147"/>
      <c r="C1204" s="177">
        <v>3302</v>
      </c>
      <c r="D1204" s="542" t="s">
        <v>557</v>
      </c>
      <c r="E1204" s="539">
        <f t="shared" si="468"/>
        <v>0</v>
      </c>
      <c r="F1204" s="526"/>
      <c r="G1204" s="272"/>
      <c r="H1204" s="272"/>
      <c r="I1204" s="526"/>
      <c r="J1204" s="272"/>
      <c r="K1204" s="272"/>
      <c r="L1204" s="571">
        <f t="shared" si="469"/>
        <v>0</v>
      </c>
      <c r="M1204" s="270">
        <f t="shared" si="440"/>
      </c>
      <c r="N1204" s="271"/>
      <c r="O1204" s="352"/>
      <c r="P1204" s="357"/>
      <c r="Q1204" s="357"/>
      <c r="R1204" s="495"/>
      <c r="S1204" s="271"/>
      <c r="T1204" s="352"/>
      <c r="U1204" s="357"/>
      <c r="V1204" s="357"/>
      <c r="W1204" s="357"/>
      <c r="X1204" s="357"/>
      <c r="Y1204" s="357"/>
      <c r="Z1204" s="495"/>
      <c r="AA1204" s="349">
        <f t="shared" si="441"/>
        <v>0</v>
      </c>
    </row>
    <row r="1205" spans="1:27" ht="18.75" thickBot="1">
      <c r="A1205" s="358">
        <v>320</v>
      </c>
      <c r="B1205" s="147"/>
      <c r="C1205" s="177">
        <v>3303</v>
      </c>
      <c r="D1205" s="542" t="s">
        <v>1439</v>
      </c>
      <c r="E1205" s="539">
        <f t="shared" si="468"/>
        <v>0</v>
      </c>
      <c r="F1205" s="526"/>
      <c r="G1205" s="272"/>
      <c r="H1205" s="272"/>
      <c r="I1205" s="526"/>
      <c r="J1205" s="272"/>
      <c r="K1205" s="272"/>
      <c r="L1205" s="571">
        <f t="shared" si="469"/>
        <v>0</v>
      </c>
      <c r="M1205" s="270">
        <f t="shared" si="440"/>
      </c>
      <c r="N1205" s="271"/>
      <c r="O1205" s="352"/>
      <c r="P1205" s="357"/>
      <c r="Q1205" s="357"/>
      <c r="R1205" s="495"/>
      <c r="S1205" s="271"/>
      <c r="T1205" s="352"/>
      <c r="U1205" s="357"/>
      <c r="V1205" s="357"/>
      <c r="W1205" s="357"/>
      <c r="X1205" s="357"/>
      <c r="Y1205" s="357"/>
      <c r="Z1205" s="495"/>
      <c r="AA1205" s="349">
        <f t="shared" si="441"/>
        <v>0</v>
      </c>
    </row>
    <row r="1206" spans="1:27" ht="18.75" thickBot="1">
      <c r="A1206" s="289">
        <v>330</v>
      </c>
      <c r="B1206" s="147"/>
      <c r="C1206" s="175">
        <v>3304</v>
      </c>
      <c r="D1206" s="543" t="s">
        <v>1440</v>
      </c>
      <c r="E1206" s="539">
        <f t="shared" si="468"/>
        <v>0</v>
      </c>
      <c r="F1206" s="526"/>
      <c r="G1206" s="272"/>
      <c r="H1206" s="272"/>
      <c r="I1206" s="526"/>
      <c r="J1206" s="272"/>
      <c r="K1206" s="272"/>
      <c r="L1206" s="571">
        <f t="shared" si="469"/>
        <v>0</v>
      </c>
      <c r="M1206" s="270">
        <f t="shared" si="440"/>
      </c>
      <c r="N1206" s="271"/>
      <c r="O1206" s="352"/>
      <c r="P1206" s="357"/>
      <c r="Q1206" s="357"/>
      <c r="R1206" s="495"/>
      <c r="S1206" s="271"/>
      <c r="T1206" s="352"/>
      <c r="U1206" s="357"/>
      <c r="V1206" s="357"/>
      <c r="W1206" s="357"/>
      <c r="X1206" s="357"/>
      <c r="Y1206" s="357"/>
      <c r="Z1206" s="495"/>
      <c r="AA1206" s="349">
        <f t="shared" si="441"/>
        <v>0</v>
      </c>
    </row>
    <row r="1207" spans="1:27" ht="30.75" thickBot="1">
      <c r="A1207" s="289">
        <v>350</v>
      </c>
      <c r="B1207" s="147"/>
      <c r="C1207" s="146">
        <v>3305</v>
      </c>
      <c r="D1207" s="544" t="s">
        <v>1441</v>
      </c>
      <c r="E1207" s="539">
        <f t="shared" si="468"/>
        <v>0</v>
      </c>
      <c r="F1207" s="526"/>
      <c r="G1207" s="272"/>
      <c r="H1207" s="272"/>
      <c r="I1207" s="526"/>
      <c r="J1207" s="272"/>
      <c r="K1207" s="272"/>
      <c r="L1207" s="571">
        <f t="shared" si="469"/>
        <v>0</v>
      </c>
      <c r="M1207" s="270">
        <f t="shared" si="440"/>
      </c>
      <c r="N1207" s="271"/>
      <c r="O1207" s="352"/>
      <c r="P1207" s="357"/>
      <c r="Q1207" s="357"/>
      <c r="R1207" s="495"/>
      <c r="S1207" s="271"/>
      <c r="T1207" s="352"/>
      <c r="U1207" s="357"/>
      <c r="V1207" s="357"/>
      <c r="W1207" s="357"/>
      <c r="X1207" s="357"/>
      <c r="Y1207" s="357"/>
      <c r="Z1207" s="495"/>
      <c r="AA1207" s="349">
        <f t="shared" si="441"/>
        <v>0</v>
      </c>
    </row>
    <row r="1208" spans="1:27" ht="18.75" thickBot="1">
      <c r="A1208" s="290">
        <v>355</v>
      </c>
      <c r="B1208" s="147"/>
      <c r="C1208" s="146">
        <v>3306</v>
      </c>
      <c r="D1208" s="544" t="s">
        <v>1442</v>
      </c>
      <c r="E1208" s="539">
        <f t="shared" si="468"/>
        <v>0</v>
      </c>
      <c r="F1208" s="526"/>
      <c r="G1208" s="272"/>
      <c r="H1208" s="272"/>
      <c r="I1208" s="526"/>
      <c r="J1208" s="272"/>
      <c r="K1208" s="272"/>
      <c r="L1208" s="571">
        <f t="shared" si="469"/>
        <v>0</v>
      </c>
      <c r="M1208" s="270">
        <f t="shared" si="440"/>
      </c>
      <c r="N1208" s="271"/>
      <c r="O1208" s="352"/>
      <c r="P1208" s="357"/>
      <c r="Q1208" s="357"/>
      <c r="R1208" s="495"/>
      <c r="S1208" s="271"/>
      <c r="T1208" s="352"/>
      <c r="U1208" s="357"/>
      <c r="V1208" s="357"/>
      <c r="W1208" s="357"/>
      <c r="X1208" s="357"/>
      <c r="Y1208" s="357"/>
      <c r="Z1208" s="495"/>
      <c r="AA1208" s="349">
        <f t="shared" si="441"/>
        <v>0</v>
      </c>
    </row>
    <row r="1209" spans="1:27" ht="18.75" thickBot="1">
      <c r="A1209" s="290">
        <v>375</v>
      </c>
      <c r="B1209" s="143">
        <v>3900</v>
      </c>
      <c r="C1209" s="868" t="s">
        <v>1443</v>
      </c>
      <c r="D1209" s="874"/>
      <c r="E1209" s="539">
        <f t="shared" si="468"/>
        <v>0</v>
      </c>
      <c r="F1209" s="528"/>
      <c r="G1209" s="285"/>
      <c r="H1209" s="285"/>
      <c r="I1209" s="528"/>
      <c r="J1209" s="285"/>
      <c r="K1209" s="285"/>
      <c r="L1209" s="571">
        <f t="shared" si="469"/>
        <v>0</v>
      </c>
      <c r="M1209" s="270">
        <f aca="true" t="shared" si="470" ref="M1209:M1255">(IF($E1209&lt;&gt;0,$M$2,IF($L1209&lt;&gt;0,$M$2,"")))</f>
      </c>
      <c r="N1209" s="271"/>
      <c r="O1209" s="500"/>
      <c r="P1209" s="283"/>
      <c r="Q1209" s="355">
        <f aca="true" t="shared" si="471" ref="Q1209:Q1252">L1209</f>
        <v>0</v>
      </c>
      <c r="R1209" s="494">
        <f>O1209+P1209-Q1209</f>
        <v>0</v>
      </c>
      <c r="S1209" s="271"/>
      <c r="T1209" s="500"/>
      <c r="U1209" s="283"/>
      <c r="V1209" s="501">
        <f>+IF(+(O1209+P1209)&gt;=L1209,+P1209,+(+L1209-O1209))</f>
        <v>0</v>
      </c>
      <c r="W1209" s="351">
        <f>T1209+U1209-V1209</f>
        <v>0</v>
      </c>
      <c r="X1209" s="283"/>
      <c r="Y1209" s="283"/>
      <c r="Z1209" s="282"/>
      <c r="AA1209" s="349">
        <f aca="true" t="shared" si="472" ref="AA1209:AA1252">W1209-X1209-Y1209-Z1209</f>
        <v>0</v>
      </c>
    </row>
    <row r="1210" spans="1:27" ht="18.75" thickBot="1">
      <c r="A1210" s="290">
        <v>380</v>
      </c>
      <c r="B1210" s="143">
        <v>4000</v>
      </c>
      <c r="C1210" s="869" t="s">
        <v>1444</v>
      </c>
      <c r="D1210" s="869"/>
      <c r="E1210" s="539">
        <f t="shared" si="468"/>
        <v>0</v>
      </c>
      <c r="F1210" s="528"/>
      <c r="G1210" s="285"/>
      <c r="H1210" s="285"/>
      <c r="I1210" s="528"/>
      <c r="J1210" s="285"/>
      <c r="K1210" s="285"/>
      <c r="L1210" s="571">
        <f t="shared" si="469"/>
        <v>0</v>
      </c>
      <c r="M1210" s="270">
        <f t="shared" si="470"/>
      </c>
      <c r="N1210" s="271"/>
      <c r="O1210" s="500"/>
      <c r="P1210" s="283"/>
      <c r="Q1210" s="355">
        <f t="shared" si="471"/>
        <v>0</v>
      </c>
      <c r="R1210" s="494">
        <f>O1210+P1210-Q1210</f>
        <v>0</v>
      </c>
      <c r="S1210" s="271"/>
      <c r="T1210" s="356"/>
      <c r="U1210" s="367"/>
      <c r="V1210" s="367"/>
      <c r="W1210" s="357"/>
      <c r="X1210" s="367"/>
      <c r="Y1210" s="367"/>
      <c r="Z1210" s="495"/>
      <c r="AA1210" s="349">
        <f t="shared" si="472"/>
        <v>0</v>
      </c>
    </row>
    <row r="1211" spans="1:27" ht="18.75" thickBot="1">
      <c r="A1211" s="290">
        <v>385</v>
      </c>
      <c r="B1211" s="143">
        <v>4100</v>
      </c>
      <c r="C1211" s="869" t="s">
        <v>1445</v>
      </c>
      <c r="D1211" s="869"/>
      <c r="E1211" s="539">
        <f t="shared" si="468"/>
        <v>0</v>
      </c>
      <c r="F1211" s="528"/>
      <c r="G1211" s="285"/>
      <c r="H1211" s="285"/>
      <c r="I1211" s="528"/>
      <c r="J1211" s="285"/>
      <c r="K1211" s="285"/>
      <c r="L1211" s="571">
        <f t="shared" si="469"/>
        <v>0</v>
      </c>
      <c r="M1211" s="270">
        <f t="shared" si="470"/>
      </c>
      <c r="N1211" s="271"/>
      <c r="O1211" s="356"/>
      <c r="P1211" s="367"/>
      <c r="Q1211" s="367"/>
      <c r="R1211" s="498"/>
      <c r="S1211" s="271"/>
      <c r="T1211" s="356"/>
      <c r="U1211" s="367"/>
      <c r="V1211" s="367"/>
      <c r="W1211" s="367"/>
      <c r="X1211" s="367"/>
      <c r="Y1211" s="367"/>
      <c r="Z1211" s="498"/>
      <c r="AA1211" s="349">
        <f t="shared" si="472"/>
        <v>0</v>
      </c>
    </row>
    <row r="1212" spans="1:27" ht="18.75" thickBot="1">
      <c r="A1212" s="290">
        <v>390</v>
      </c>
      <c r="B1212" s="143">
        <v>4200</v>
      </c>
      <c r="C1212" s="860" t="s">
        <v>1446</v>
      </c>
      <c r="D1212" s="872"/>
      <c r="E1212" s="540">
        <f aca="true" t="shared" si="473" ref="E1212:L1212">SUM(E1213:E1218)</f>
        <v>0</v>
      </c>
      <c r="F1212" s="353">
        <f t="shared" si="473"/>
        <v>0</v>
      </c>
      <c r="G1212" s="279">
        <f t="shared" si="473"/>
        <v>0</v>
      </c>
      <c r="H1212" s="279">
        <f>SUM(H1213:H1218)</f>
        <v>0</v>
      </c>
      <c r="I1212" s="353">
        <f t="shared" si="473"/>
        <v>0</v>
      </c>
      <c r="J1212" s="279">
        <f t="shared" si="473"/>
        <v>0</v>
      </c>
      <c r="K1212" s="279">
        <f t="shared" si="473"/>
        <v>0</v>
      </c>
      <c r="L1212" s="279">
        <f t="shared" si="473"/>
        <v>0</v>
      </c>
      <c r="M1212" s="270">
        <f t="shared" si="470"/>
      </c>
      <c r="N1212" s="271"/>
      <c r="O1212" s="354">
        <f>SUM(O1213:O1218)</f>
        <v>0</v>
      </c>
      <c r="P1212" s="355">
        <f>SUM(P1213:P1218)</f>
        <v>0</v>
      </c>
      <c r="Q1212" s="496">
        <f>SUM(Q1213:Q1218)</f>
        <v>0</v>
      </c>
      <c r="R1212" s="497">
        <f>SUM(R1213:R1218)</f>
        <v>0</v>
      </c>
      <c r="S1212" s="271"/>
      <c r="T1212" s="354">
        <f aca="true" t="shared" si="474" ref="T1212:Z1212">SUM(T1213:T1218)</f>
        <v>0</v>
      </c>
      <c r="U1212" s="355">
        <f t="shared" si="474"/>
        <v>0</v>
      </c>
      <c r="V1212" s="355">
        <f t="shared" si="474"/>
        <v>0</v>
      </c>
      <c r="W1212" s="355">
        <f t="shared" si="474"/>
        <v>0</v>
      </c>
      <c r="X1212" s="355">
        <f t="shared" si="474"/>
        <v>0</v>
      </c>
      <c r="Y1212" s="355">
        <f t="shared" si="474"/>
        <v>0</v>
      </c>
      <c r="Z1212" s="497">
        <f t="shared" si="474"/>
        <v>0</v>
      </c>
      <c r="AA1212" s="349">
        <f t="shared" si="472"/>
        <v>0</v>
      </c>
    </row>
    <row r="1213" spans="1:27" ht="18.75" thickBot="1">
      <c r="A1213" s="290">
        <v>395</v>
      </c>
      <c r="B1213" s="182"/>
      <c r="C1213" s="148">
        <v>4201</v>
      </c>
      <c r="D1213" s="141" t="s">
        <v>1447</v>
      </c>
      <c r="E1213" s="539">
        <f aca="true" t="shared" si="475" ref="E1213:E1218">F1213+G1213+H1213</f>
        <v>0</v>
      </c>
      <c r="F1213" s="526"/>
      <c r="G1213" s="272"/>
      <c r="H1213" s="272"/>
      <c r="I1213" s="526"/>
      <c r="J1213" s="272"/>
      <c r="K1213" s="272"/>
      <c r="L1213" s="571">
        <f aca="true" t="shared" si="476" ref="L1213:L1218">I1213+J1213+K1213</f>
        <v>0</v>
      </c>
      <c r="M1213" s="270">
        <f t="shared" si="470"/>
      </c>
      <c r="N1213" s="271"/>
      <c r="O1213" s="493"/>
      <c r="P1213" s="281"/>
      <c r="Q1213" s="351">
        <f t="shared" si="471"/>
        <v>0</v>
      </c>
      <c r="R1213" s="494">
        <f aca="true" t="shared" si="477" ref="R1213:R1218">O1213+P1213-Q1213</f>
        <v>0</v>
      </c>
      <c r="S1213" s="271"/>
      <c r="T1213" s="493"/>
      <c r="U1213" s="281"/>
      <c r="V1213" s="501">
        <f aca="true" t="shared" si="478" ref="V1213:V1218">+IF(+(O1213+P1213)&gt;=L1213,+P1213,+(+L1213-O1213))</f>
        <v>0</v>
      </c>
      <c r="W1213" s="351">
        <f aca="true" t="shared" si="479" ref="W1213:W1218">T1213+U1213-V1213</f>
        <v>0</v>
      </c>
      <c r="X1213" s="281"/>
      <c r="Y1213" s="281"/>
      <c r="Z1213" s="282"/>
      <c r="AA1213" s="349">
        <f t="shared" si="472"/>
        <v>0</v>
      </c>
    </row>
    <row r="1214" spans="1:27" ht="18.75" thickBot="1">
      <c r="A1214" s="284">
        <v>397</v>
      </c>
      <c r="B1214" s="182"/>
      <c r="C1214" s="140">
        <v>4202</v>
      </c>
      <c r="D1214" s="142" t="s">
        <v>1448</v>
      </c>
      <c r="E1214" s="539">
        <f t="shared" si="475"/>
        <v>0</v>
      </c>
      <c r="F1214" s="526"/>
      <c r="G1214" s="272"/>
      <c r="H1214" s="272"/>
      <c r="I1214" s="526"/>
      <c r="J1214" s="272"/>
      <c r="K1214" s="272"/>
      <c r="L1214" s="571">
        <f t="shared" si="476"/>
        <v>0</v>
      </c>
      <c r="M1214" s="270">
        <f t="shared" si="470"/>
      </c>
      <c r="N1214" s="271"/>
      <c r="O1214" s="493"/>
      <c r="P1214" s="281"/>
      <c r="Q1214" s="351">
        <f t="shared" si="471"/>
        <v>0</v>
      </c>
      <c r="R1214" s="494">
        <f t="shared" si="477"/>
        <v>0</v>
      </c>
      <c r="S1214" s="271"/>
      <c r="T1214" s="493"/>
      <c r="U1214" s="281"/>
      <c r="V1214" s="501">
        <f t="shared" si="478"/>
        <v>0</v>
      </c>
      <c r="W1214" s="351">
        <f t="shared" si="479"/>
        <v>0</v>
      </c>
      <c r="X1214" s="281"/>
      <c r="Y1214" s="281"/>
      <c r="Z1214" s="282"/>
      <c r="AA1214" s="349">
        <f t="shared" si="472"/>
        <v>0</v>
      </c>
    </row>
    <row r="1215" spans="1:27" ht="18.75" thickBot="1">
      <c r="A1215" s="273">
        <v>398</v>
      </c>
      <c r="B1215" s="182"/>
      <c r="C1215" s="140">
        <v>4214</v>
      </c>
      <c r="D1215" s="142" t="s">
        <v>1449</v>
      </c>
      <c r="E1215" s="539">
        <f t="shared" si="475"/>
        <v>0</v>
      </c>
      <c r="F1215" s="526"/>
      <c r="G1215" s="272"/>
      <c r="H1215" s="272"/>
      <c r="I1215" s="526"/>
      <c r="J1215" s="272"/>
      <c r="K1215" s="272"/>
      <c r="L1215" s="571">
        <f t="shared" si="476"/>
        <v>0</v>
      </c>
      <c r="M1215" s="270">
        <f t="shared" si="470"/>
      </c>
      <c r="N1215" s="271"/>
      <c r="O1215" s="493"/>
      <c r="P1215" s="281"/>
      <c r="Q1215" s="351">
        <f t="shared" si="471"/>
        <v>0</v>
      </c>
      <c r="R1215" s="494">
        <f t="shared" si="477"/>
        <v>0</v>
      </c>
      <c r="S1215" s="271"/>
      <c r="T1215" s="493"/>
      <c r="U1215" s="281"/>
      <c r="V1215" s="501">
        <f t="shared" si="478"/>
        <v>0</v>
      </c>
      <c r="W1215" s="351">
        <f t="shared" si="479"/>
        <v>0</v>
      </c>
      <c r="X1215" s="281"/>
      <c r="Y1215" s="281"/>
      <c r="Z1215" s="282"/>
      <c r="AA1215" s="349">
        <f t="shared" si="472"/>
        <v>0</v>
      </c>
    </row>
    <row r="1216" spans="1:27" ht="18.75" thickBot="1">
      <c r="A1216" s="273">
        <v>399</v>
      </c>
      <c r="B1216" s="182"/>
      <c r="C1216" s="140">
        <v>4217</v>
      </c>
      <c r="D1216" s="142" t="s">
        <v>1450</v>
      </c>
      <c r="E1216" s="539">
        <f t="shared" si="475"/>
        <v>0</v>
      </c>
      <c r="F1216" s="526"/>
      <c r="G1216" s="272"/>
      <c r="H1216" s="272"/>
      <c r="I1216" s="526"/>
      <c r="J1216" s="272"/>
      <c r="K1216" s="272"/>
      <c r="L1216" s="571">
        <f t="shared" si="476"/>
        <v>0</v>
      </c>
      <c r="M1216" s="270">
        <f t="shared" si="470"/>
      </c>
      <c r="N1216" s="271"/>
      <c r="O1216" s="493"/>
      <c r="P1216" s="281"/>
      <c r="Q1216" s="351">
        <f t="shared" si="471"/>
        <v>0</v>
      </c>
      <c r="R1216" s="494">
        <f t="shared" si="477"/>
        <v>0</v>
      </c>
      <c r="S1216" s="271"/>
      <c r="T1216" s="493"/>
      <c r="U1216" s="281"/>
      <c r="V1216" s="501">
        <f t="shared" si="478"/>
        <v>0</v>
      </c>
      <c r="W1216" s="351">
        <f t="shared" si="479"/>
        <v>0</v>
      </c>
      <c r="X1216" s="281"/>
      <c r="Y1216" s="281"/>
      <c r="Z1216" s="282"/>
      <c r="AA1216" s="349">
        <f t="shared" si="472"/>
        <v>0</v>
      </c>
    </row>
    <row r="1217" spans="1:27" ht="32.25" thickBot="1">
      <c r="A1217" s="273">
        <v>400</v>
      </c>
      <c r="B1217" s="182"/>
      <c r="C1217" s="140">
        <v>4218</v>
      </c>
      <c r="D1217" s="149" t="s">
        <v>1451</v>
      </c>
      <c r="E1217" s="539">
        <f t="shared" si="475"/>
        <v>0</v>
      </c>
      <c r="F1217" s="526"/>
      <c r="G1217" s="272"/>
      <c r="H1217" s="272"/>
      <c r="I1217" s="526"/>
      <c r="J1217" s="272"/>
      <c r="K1217" s="272"/>
      <c r="L1217" s="571">
        <f t="shared" si="476"/>
        <v>0</v>
      </c>
      <c r="M1217" s="270">
        <f t="shared" si="470"/>
      </c>
      <c r="N1217" s="271"/>
      <c r="O1217" s="493"/>
      <c r="P1217" s="281"/>
      <c r="Q1217" s="351">
        <f t="shared" si="471"/>
        <v>0</v>
      </c>
      <c r="R1217" s="494">
        <f t="shared" si="477"/>
        <v>0</v>
      </c>
      <c r="S1217" s="271"/>
      <c r="T1217" s="493"/>
      <c r="U1217" s="281"/>
      <c r="V1217" s="501">
        <f t="shared" si="478"/>
        <v>0</v>
      </c>
      <c r="W1217" s="351">
        <f t="shared" si="479"/>
        <v>0</v>
      </c>
      <c r="X1217" s="281"/>
      <c r="Y1217" s="281"/>
      <c r="Z1217" s="282"/>
      <c r="AA1217" s="349">
        <f t="shared" si="472"/>
        <v>0</v>
      </c>
    </row>
    <row r="1218" spans="1:27" ht="18.75" thickBot="1">
      <c r="A1218" s="273">
        <v>401</v>
      </c>
      <c r="B1218" s="182"/>
      <c r="C1218" s="140">
        <v>4219</v>
      </c>
      <c r="D1218" s="162" t="s">
        <v>1452</v>
      </c>
      <c r="E1218" s="539">
        <f t="shared" si="475"/>
        <v>0</v>
      </c>
      <c r="F1218" s="526"/>
      <c r="G1218" s="272"/>
      <c r="H1218" s="272"/>
      <c r="I1218" s="526"/>
      <c r="J1218" s="272"/>
      <c r="K1218" s="272"/>
      <c r="L1218" s="571">
        <f t="shared" si="476"/>
        <v>0</v>
      </c>
      <c r="M1218" s="270">
        <f t="shared" si="470"/>
      </c>
      <c r="N1218" s="271"/>
      <c r="O1218" s="493"/>
      <c r="P1218" s="281"/>
      <c r="Q1218" s="351">
        <f t="shared" si="471"/>
        <v>0</v>
      </c>
      <c r="R1218" s="494">
        <f t="shared" si="477"/>
        <v>0</v>
      </c>
      <c r="S1218" s="271"/>
      <c r="T1218" s="493"/>
      <c r="U1218" s="281"/>
      <c r="V1218" s="501">
        <f t="shared" si="478"/>
        <v>0</v>
      </c>
      <c r="W1218" s="351">
        <f t="shared" si="479"/>
        <v>0</v>
      </c>
      <c r="X1218" s="281"/>
      <c r="Y1218" s="281"/>
      <c r="Z1218" s="282"/>
      <c r="AA1218" s="349">
        <f t="shared" si="472"/>
        <v>0</v>
      </c>
    </row>
    <row r="1219" spans="1:27" ht="18.75" thickBot="1">
      <c r="A1219" s="273">
        <v>402</v>
      </c>
      <c r="B1219" s="143">
        <v>4300</v>
      </c>
      <c r="C1219" s="864" t="s">
        <v>1453</v>
      </c>
      <c r="D1219" s="864"/>
      <c r="E1219" s="540">
        <f aca="true" t="shared" si="480" ref="E1219:L1219">SUM(E1220:E1222)</f>
        <v>0</v>
      </c>
      <c r="F1219" s="353">
        <f t="shared" si="480"/>
        <v>0</v>
      </c>
      <c r="G1219" s="279">
        <f t="shared" si="480"/>
        <v>0</v>
      </c>
      <c r="H1219" s="279">
        <f>SUM(H1220:H1222)</f>
        <v>0</v>
      </c>
      <c r="I1219" s="353">
        <f t="shared" si="480"/>
        <v>0</v>
      </c>
      <c r="J1219" s="279">
        <f t="shared" si="480"/>
        <v>0</v>
      </c>
      <c r="K1219" s="279">
        <f t="shared" si="480"/>
        <v>0</v>
      </c>
      <c r="L1219" s="279">
        <f t="shared" si="480"/>
        <v>0</v>
      </c>
      <c r="M1219" s="270">
        <f t="shared" si="470"/>
      </c>
      <c r="N1219" s="271"/>
      <c r="O1219" s="354">
        <f>SUM(O1220:O1222)</f>
        <v>0</v>
      </c>
      <c r="P1219" s="355">
        <f>SUM(P1220:P1222)</f>
        <v>0</v>
      </c>
      <c r="Q1219" s="496">
        <f>SUM(Q1220:Q1222)</f>
        <v>0</v>
      </c>
      <c r="R1219" s="497">
        <f>SUM(R1220:R1222)</f>
        <v>0</v>
      </c>
      <c r="S1219" s="271"/>
      <c r="T1219" s="354">
        <f aca="true" t="shared" si="481" ref="T1219:Z1219">SUM(T1220:T1222)</f>
        <v>0</v>
      </c>
      <c r="U1219" s="355">
        <f t="shared" si="481"/>
        <v>0</v>
      </c>
      <c r="V1219" s="355">
        <f t="shared" si="481"/>
        <v>0</v>
      </c>
      <c r="W1219" s="355">
        <f t="shared" si="481"/>
        <v>0</v>
      </c>
      <c r="X1219" s="355">
        <f t="shared" si="481"/>
        <v>0</v>
      </c>
      <c r="Y1219" s="355">
        <f t="shared" si="481"/>
        <v>0</v>
      </c>
      <c r="Z1219" s="497">
        <f t="shared" si="481"/>
        <v>0</v>
      </c>
      <c r="AA1219" s="349">
        <f t="shared" si="472"/>
        <v>0</v>
      </c>
    </row>
    <row r="1220" spans="1:27" ht="18.75" thickBot="1">
      <c r="A1220" s="368">
        <v>404</v>
      </c>
      <c r="B1220" s="182"/>
      <c r="C1220" s="148">
        <v>4301</v>
      </c>
      <c r="D1220" s="172" t="s">
        <v>1454</v>
      </c>
      <c r="E1220" s="539">
        <f aca="true" t="shared" si="482" ref="E1220:E1225">F1220+G1220+H1220</f>
        <v>0</v>
      </c>
      <c r="F1220" s="526"/>
      <c r="G1220" s="272"/>
      <c r="H1220" s="272"/>
      <c r="I1220" s="526"/>
      <c r="J1220" s="272"/>
      <c r="K1220" s="272"/>
      <c r="L1220" s="571">
        <f aca="true" t="shared" si="483" ref="L1220:L1225">I1220+J1220+K1220</f>
        <v>0</v>
      </c>
      <c r="M1220" s="270">
        <f t="shared" si="470"/>
      </c>
      <c r="N1220" s="271"/>
      <c r="O1220" s="493"/>
      <c r="P1220" s="281"/>
      <c r="Q1220" s="351">
        <f t="shared" si="471"/>
        <v>0</v>
      </c>
      <c r="R1220" s="494">
        <f aca="true" t="shared" si="484" ref="R1220:R1225">O1220+P1220-Q1220</f>
        <v>0</v>
      </c>
      <c r="S1220" s="271"/>
      <c r="T1220" s="493"/>
      <c r="U1220" s="281"/>
      <c r="V1220" s="501">
        <f aca="true" t="shared" si="485" ref="V1220:V1225">+IF(+(O1220+P1220)&gt;=L1220,+P1220,+(+L1220-O1220))</f>
        <v>0</v>
      </c>
      <c r="W1220" s="351">
        <f aca="true" t="shared" si="486" ref="W1220:W1225">T1220+U1220-V1220</f>
        <v>0</v>
      </c>
      <c r="X1220" s="281"/>
      <c r="Y1220" s="281"/>
      <c r="Z1220" s="282"/>
      <c r="AA1220" s="349">
        <f t="shared" si="472"/>
        <v>0</v>
      </c>
    </row>
    <row r="1221" spans="1:27" ht="18.75" thickBot="1">
      <c r="A1221" s="368">
        <v>404</v>
      </c>
      <c r="B1221" s="182"/>
      <c r="C1221" s="140">
        <v>4302</v>
      </c>
      <c r="D1221" s="142" t="s">
        <v>558</v>
      </c>
      <c r="E1221" s="539">
        <f t="shared" si="482"/>
        <v>0</v>
      </c>
      <c r="F1221" s="526"/>
      <c r="G1221" s="272"/>
      <c r="H1221" s="272"/>
      <c r="I1221" s="526"/>
      <c r="J1221" s="272"/>
      <c r="K1221" s="272"/>
      <c r="L1221" s="571">
        <f t="shared" si="483"/>
        <v>0</v>
      </c>
      <c r="M1221" s="270">
        <f t="shared" si="470"/>
      </c>
      <c r="N1221" s="271"/>
      <c r="O1221" s="493"/>
      <c r="P1221" s="281"/>
      <c r="Q1221" s="351">
        <f t="shared" si="471"/>
        <v>0</v>
      </c>
      <c r="R1221" s="494">
        <f t="shared" si="484"/>
        <v>0</v>
      </c>
      <c r="S1221" s="271"/>
      <c r="T1221" s="493"/>
      <c r="U1221" s="281"/>
      <c r="V1221" s="501">
        <f t="shared" si="485"/>
        <v>0</v>
      </c>
      <c r="W1221" s="351">
        <f t="shared" si="486"/>
        <v>0</v>
      </c>
      <c r="X1221" s="281"/>
      <c r="Y1221" s="281"/>
      <c r="Z1221" s="282"/>
      <c r="AA1221" s="349">
        <f t="shared" si="472"/>
        <v>0</v>
      </c>
    </row>
    <row r="1222" spans="1:27" ht="18.75" thickBot="1">
      <c r="A1222" s="289">
        <v>440</v>
      </c>
      <c r="B1222" s="182"/>
      <c r="C1222" s="146">
        <v>4309</v>
      </c>
      <c r="D1222" s="152" t="s">
        <v>1456</v>
      </c>
      <c r="E1222" s="539">
        <f t="shared" si="482"/>
        <v>0</v>
      </c>
      <c r="F1222" s="526"/>
      <c r="G1222" s="272"/>
      <c r="H1222" s="272"/>
      <c r="I1222" s="526"/>
      <c r="J1222" s="272"/>
      <c r="K1222" s="272"/>
      <c r="L1222" s="571">
        <f t="shared" si="483"/>
        <v>0</v>
      </c>
      <c r="M1222" s="270">
        <f t="shared" si="470"/>
      </c>
      <c r="N1222" s="271"/>
      <c r="O1222" s="493"/>
      <c r="P1222" s="281"/>
      <c r="Q1222" s="351">
        <f t="shared" si="471"/>
        <v>0</v>
      </c>
      <c r="R1222" s="494">
        <f t="shared" si="484"/>
        <v>0</v>
      </c>
      <c r="S1222" s="271"/>
      <c r="T1222" s="493"/>
      <c r="U1222" s="281"/>
      <c r="V1222" s="501">
        <f t="shared" si="485"/>
        <v>0</v>
      </c>
      <c r="W1222" s="351">
        <f t="shared" si="486"/>
        <v>0</v>
      </c>
      <c r="X1222" s="281"/>
      <c r="Y1222" s="281"/>
      <c r="Z1222" s="282"/>
      <c r="AA1222" s="349">
        <f t="shared" si="472"/>
        <v>0</v>
      </c>
    </row>
    <row r="1223" spans="1:27" ht="18.75" thickBot="1">
      <c r="A1223" s="289">
        <v>450</v>
      </c>
      <c r="B1223" s="143">
        <v>4400</v>
      </c>
      <c r="C1223" s="868" t="s">
        <v>1457</v>
      </c>
      <c r="D1223" s="868"/>
      <c r="E1223" s="539">
        <f t="shared" si="482"/>
        <v>0</v>
      </c>
      <c r="F1223" s="528"/>
      <c r="G1223" s="285"/>
      <c r="H1223" s="285"/>
      <c r="I1223" s="528"/>
      <c r="J1223" s="285"/>
      <c r="K1223" s="285"/>
      <c r="L1223" s="571">
        <f t="shared" si="483"/>
        <v>0</v>
      </c>
      <c r="M1223" s="270">
        <f t="shared" si="470"/>
      </c>
      <c r="N1223" s="271"/>
      <c r="O1223" s="500"/>
      <c r="P1223" s="283"/>
      <c r="Q1223" s="355">
        <f t="shared" si="471"/>
        <v>0</v>
      </c>
      <c r="R1223" s="494">
        <f t="shared" si="484"/>
        <v>0</v>
      </c>
      <c r="S1223" s="271"/>
      <c r="T1223" s="500"/>
      <c r="U1223" s="283"/>
      <c r="V1223" s="501">
        <f t="shared" si="485"/>
        <v>0</v>
      </c>
      <c r="W1223" s="351">
        <f t="shared" si="486"/>
        <v>0</v>
      </c>
      <c r="X1223" s="283"/>
      <c r="Y1223" s="283"/>
      <c r="Z1223" s="282"/>
      <c r="AA1223" s="349">
        <f t="shared" si="472"/>
        <v>0</v>
      </c>
    </row>
    <row r="1224" spans="1:27" ht="18.75" thickBot="1">
      <c r="A1224" s="289">
        <v>495</v>
      </c>
      <c r="B1224" s="143">
        <v>4500</v>
      </c>
      <c r="C1224" s="869" t="s">
        <v>525</v>
      </c>
      <c r="D1224" s="869"/>
      <c r="E1224" s="539">
        <f t="shared" si="482"/>
        <v>0</v>
      </c>
      <c r="F1224" s="528"/>
      <c r="G1224" s="285"/>
      <c r="H1224" s="285"/>
      <c r="I1224" s="528"/>
      <c r="J1224" s="285"/>
      <c r="K1224" s="285"/>
      <c r="L1224" s="571">
        <f t="shared" si="483"/>
        <v>0</v>
      </c>
      <c r="M1224" s="270">
        <f t="shared" si="470"/>
      </c>
      <c r="N1224" s="271"/>
      <c r="O1224" s="500"/>
      <c r="P1224" s="283"/>
      <c r="Q1224" s="355">
        <f t="shared" si="471"/>
        <v>0</v>
      </c>
      <c r="R1224" s="494">
        <f t="shared" si="484"/>
        <v>0</v>
      </c>
      <c r="S1224" s="271"/>
      <c r="T1224" s="500"/>
      <c r="U1224" s="283"/>
      <c r="V1224" s="501">
        <f t="shared" si="485"/>
        <v>0</v>
      </c>
      <c r="W1224" s="351">
        <f t="shared" si="486"/>
        <v>0</v>
      </c>
      <c r="X1224" s="283"/>
      <c r="Y1224" s="283"/>
      <c r="Z1224" s="282"/>
      <c r="AA1224" s="349">
        <f t="shared" si="472"/>
        <v>0</v>
      </c>
    </row>
    <row r="1225" spans="1:27" ht="18.75" thickBot="1">
      <c r="A1225" s="290">
        <v>500</v>
      </c>
      <c r="B1225" s="143">
        <v>4600</v>
      </c>
      <c r="C1225" s="870" t="s">
        <v>1458</v>
      </c>
      <c r="D1225" s="871"/>
      <c r="E1225" s="539">
        <f t="shared" si="482"/>
        <v>0</v>
      </c>
      <c r="F1225" s="528"/>
      <c r="G1225" s="285"/>
      <c r="H1225" s="285"/>
      <c r="I1225" s="528"/>
      <c r="J1225" s="285"/>
      <c r="K1225" s="285"/>
      <c r="L1225" s="571">
        <f t="shared" si="483"/>
        <v>0</v>
      </c>
      <c r="M1225" s="270">
        <f t="shared" si="470"/>
      </c>
      <c r="N1225" s="271"/>
      <c r="O1225" s="500"/>
      <c r="P1225" s="283"/>
      <c r="Q1225" s="355">
        <f t="shared" si="471"/>
        <v>0</v>
      </c>
      <c r="R1225" s="494">
        <f t="shared" si="484"/>
        <v>0</v>
      </c>
      <c r="S1225" s="271"/>
      <c r="T1225" s="500"/>
      <c r="U1225" s="283"/>
      <c r="V1225" s="501">
        <f t="shared" si="485"/>
        <v>0</v>
      </c>
      <c r="W1225" s="351">
        <f t="shared" si="486"/>
        <v>0</v>
      </c>
      <c r="X1225" s="283"/>
      <c r="Y1225" s="283"/>
      <c r="Z1225" s="282"/>
      <c r="AA1225" s="349">
        <f t="shared" si="472"/>
        <v>0</v>
      </c>
    </row>
    <row r="1226" spans="1:27" ht="18.75" thickBot="1">
      <c r="A1226" s="290">
        <v>505</v>
      </c>
      <c r="B1226" s="143">
        <v>4900</v>
      </c>
      <c r="C1226" s="860" t="s">
        <v>1491</v>
      </c>
      <c r="D1226" s="860"/>
      <c r="E1226" s="540">
        <f aca="true" t="shared" si="487" ref="E1226:L1226">+E1227+E1228</f>
        <v>0</v>
      </c>
      <c r="F1226" s="353">
        <f t="shared" si="487"/>
        <v>0</v>
      </c>
      <c r="G1226" s="279">
        <f t="shared" si="487"/>
        <v>0</v>
      </c>
      <c r="H1226" s="279">
        <f>+H1227+H1228</f>
        <v>0</v>
      </c>
      <c r="I1226" s="353">
        <f t="shared" si="487"/>
        <v>0</v>
      </c>
      <c r="J1226" s="279">
        <f t="shared" si="487"/>
        <v>0</v>
      </c>
      <c r="K1226" s="279">
        <f t="shared" si="487"/>
        <v>0</v>
      </c>
      <c r="L1226" s="279">
        <f t="shared" si="487"/>
        <v>0</v>
      </c>
      <c r="M1226" s="270">
        <f t="shared" si="470"/>
      </c>
      <c r="N1226" s="271"/>
      <c r="O1226" s="356"/>
      <c r="P1226" s="367"/>
      <c r="Q1226" s="367"/>
      <c r="R1226" s="498"/>
      <c r="S1226" s="271"/>
      <c r="T1226" s="356"/>
      <c r="U1226" s="367"/>
      <c r="V1226" s="367"/>
      <c r="W1226" s="367"/>
      <c r="X1226" s="367"/>
      <c r="Y1226" s="367"/>
      <c r="Z1226" s="498"/>
      <c r="AA1226" s="349">
        <f t="shared" si="472"/>
        <v>0</v>
      </c>
    </row>
    <row r="1227" spans="1:27" ht="18.75" thickBot="1">
      <c r="A1227" s="290">
        <v>510</v>
      </c>
      <c r="B1227" s="182"/>
      <c r="C1227" s="148">
        <v>4901</v>
      </c>
      <c r="D1227" s="183" t="s">
        <v>1492</v>
      </c>
      <c r="E1227" s="539">
        <f>F1227+G1227+H1227</f>
        <v>0</v>
      </c>
      <c r="F1227" s="526"/>
      <c r="G1227" s="272"/>
      <c r="H1227" s="272"/>
      <c r="I1227" s="526"/>
      <c r="J1227" s="272"/>
      <c r="K1227" s="272"/>
      <c r="L1227" s="571">
        <f>I1227+J1227+K1227</f>
        <v>0</v>
      </c>
      <c r="M1227" s="270">
        <f t="shared" si="470"/>
      </c>
      <c r="N1227" s="271"/>
      <c r="O1227" s="352"/>
      <c r="P1227" s="357"/>
      <c r="Q1227" s="357"/>
      <c r="R1227" s="495"/>
      <c r="S1227" s="271"/>
      <c r="T1227" s="352"/>
      <c r="U1227" s="357"/>
      <c r="V1227" s="357"/>
      <c r="W1227" s="357"/>
      <c r="X1227" s="357"/>
      <c r="Y1227" s="357"/>
      <c r="Z1227" s="495"/>
      <c r="AA1227" s="349">
        <f t="shared" si="472"/>
        <v>0</v>
      </c>
    </row>
    <row r="1228" spans="1:27" ht="18.75" thickBot="1">
      <c r="A1228" s="290">
        <v>515</v>
      </c>
      <c r="B1228" s="182"/>
      <c r="C1228" s="146">
        <v>4902</v>
      </c>
      <c r="D1228" s="152" t="s">
        <v>1493</v>
      </c>
      <c r="E1228" s="539">
        <f>F1228+G1228+H1228</f>
        <v>0</v>
      </c>
      <c r="F1228" s="526"/>
      <c r="G1228" s="272"/>
      <c r="H1228" s="272"/>
      <c r="I1228" s="526"/>
      <c r="J1228" s="272"/>
      <c r="K1228" s="272"/>
      <c r="L1228" s="571">
        <f>I1228+J1228+K1228</f>
        <v>0</v>
      </c>
      <c r="M1228" s="270">
        <f t="shared" si="470"/>
      </c>
      <c r="N1228" s="271"/>
      <c r="O1228" s="352"/>
      <c r="P1228" s="357"/>
      <c r="Q1228" s="357"/>
      <c r="R1228" s="495"/>
      <c r="S1228" s="271"/>
      <c r="T1228" s="352"/>
      <c r="U1228" s="357"/>
      <c r="V1228" s="357"/>
      <c r="W1228" s="357"/>
      <c r="X1228" s="357"/>
      <c r="Y1228" s="357"/>
      <c r="Z1228" s="495"/>
      <c r="AA1228" s="349">
        <f t="shared" si="472"/>
        <v>0</v>
      </c>
    </row>
    <row r="1229" spans="1:27" ht="18.75" thickBot="1">
      <c r="A1229" s="290">
        <v>520</v>
      </c>
      <c r="B1229" s="184">
        <v>5100</v>
      </c>
      <c r="C1229" s="865" t="s">
        <v>1459</v>
      </c>
      <c r="D1229" s="865"/>
      <c r="E1229" s="539">
        <f>F1229+G1229+H1229</f>
        <v>0</v>
      </c>
      <c r="F1229" s="564"/>
      <c r="G1229" s="502"/>
      <c r="H1229" s="502"/>
      <c r="I1229" s="564"/>
      <c r="J1229" s="502"/>
      <c r="K1229" s="502"/>
      <c r="L1229" s="571">
        <f>I1229+J1229+K1229</f>
        <v>0</v>
      </c>
      <c r="M1229" s="270">
        <f t="shared" si="470"/>
      </c>
      <c r="N1229" s="271"/>
      <c r="O1229" s="503"/>
      <c r="P1229" s="504"/>
      <c r="Q1229" s="370">
        <f t="shared" si="471"/>
        <v>0</v>
      </c>
      <c r="R1229" s="494">
        <f>O1229+P1229-Q1229</f>
        <v>0</v>
      </c>
      <c r="S1229" s="271"/>
      <c r="T1229" s="503"/>
      <c r="U1229" s="504"/>
      <c r="V1229" s="501">
        <f>+IF(+(O1229+P1229)&gt;=L1229,+P1229,+(+L1229-O1229))</f>
        <v>0</v>
      </c>
      <c r="W1229" s="351">
        <f>T1229+U1229-V1229</f>
        <v>0</v>
      </c>
      <c r="X1229" s="504"/>
      <c r="Y1229" s="504"/>
      <c r="Z1229" s="282"/>
      <c r="AA1229" s="349">
        <f t="shared" si="472"/>
        <v>0</v>
      </c>
    </row>
    <row r="1230" spans="1:27" ht="18.75" thickBot="1">
      <c r="A1230" s="290">
        <v>525</v>
      </c>
      <c r="B1230" s="184">
        <v>5200</v>
      </c>
      <c r="C1230" s="866" t="s">
        <v>1460</v>
      </c>
      <c r="D1230" s="866"/>
      <c r="E1230" s="847">
        <f aca="true" t="shared" si="488" ref="E1230:L1230">SUM(E1231:E1237)</f>
        <v>0</v>
      </c>
      <c r="F1230" s="565">
        <f t="shared" si="488"/>
        <v>0</v>
      </c>
      <c r="G1230" s="505">
        <f t="shared" si="488"/>
        <v>0</v>
      </c>
      <c r="H1230" s="505">
        <f>SUM(H1231:H1237)</f>
        <v>0</v>
      </c>
      <c r="I1230" s="565">
        <f t="shared" si="488"/>
        <v>0</v>
      </c>
      <c r="J1230" s="505">
        <f t="shared" si="488"/>
        <v>0</v>
      </c>
      <c r="K1230" s="505">
        <f t="shared" si="488"/>
        <v>0</v>
      </c>
      <c r="L1230" s="505">
        <f t="shared" si="488"/>
        <v>0</v>
      </c>
      <c r="M1230" s="270">
        <f t="shared" si="470"/>
      </c>
      <c r="N1230" s="271"/>
      <c r="O1230" s="369">
        <f>SUM(O1231:O1237)</f>
        <v>0</v>
      </c>
      <c r="P1230" s="370">
        <f>SUM(P1231:P1237)</f>
        <v>0</v>
      </c>
      <c r="Q1230" s="506">
        <f>SUM(Q1231:Q1237)</f>
        <v>0</v>
      </c>
      <c r="R1230" s="507">
        <f>SUM(R1231:R1237)</f>
        <v>0</v>
      </c>
      <c r="S1230" s="271"/>
      <c r="T1230" s="369">
        <f aca="true" t="shared" si="489" ref="T1230:Z1230">SUM(T1231:T1237)</f>
        <v>0</v>
      </c>
      <c r="U1230" s="370">
        <f t="shared" si="489"/>
        <v>0</v>
      </c>
      <c r="V1230" s="370">
        <f t="shared" si="489"/>
        <v>0</v>
      </c>
      <c r="W1230" s="370">
        <f t="shared" si="489"/>
        <v>0</v>
      </c>
      <c r="X1230" s="370">
        <f t="shared" si="489"/>
        <v>0</v>
      </c>
      <c r="Y1230" s="370">
        <f t="shared" si="489"/>
        <v>0</v>
      </c>
      <c r="Z1230" s="507">
        <f t="shared" si="489"/>
        <v>0</v>
      </c>
      <c r="AA1230" s="349">
        <f t="shared" si="472"/>
        <v>0</v>
      </c>
    </row>
    <row r="1231" spans="1:27" ht="18.75" thickBot="1">
      <c r="A1231" s="289">
        <v>635</v>
      </c>
      <c r="B1231" s="185"/>
      <c r="C1231" s="186">
        <v>5201</v>
      </c>
      <c r="D1231" s="187" t="s">
        <v>1461</v>
      </c>
      <c r="E1231" s="539">
        <f aca="true" t="shared" si="490" ref="E1231:E1237">F1231+G1231+H1231</f>
        <v>0</v>
      </c>
      <c r="F1231" s="566"/>
      <c r="G1231" s="508"/>
      <c r="H1231" s="508"/>
      <c r="I1231" s="566"/>
      <c r="J1231" s="508"/>
      <c r="K1231" s="508"/>
      <c r="L1231" s="571">
        <f aca="true" t="shared" si="491" ref="L1231:L1237">I1231+J1231+K1231</f>
        <v>0</v>
      </c>
      <c r="M1231" s="270">
        <f t="shared" si="470"/>
      </c>
      <c r="N1231" s="271"/>
      <c r="O1231" s="509"/>
      <c r="P1231" s="510"/>
      <c r="Q1231" s="373">
        <f t="shared" si="471"/>
        <v>0</v>
      </c>
      <c r="R1231" s="494">
        <f aca="true" t="shared" si="492" ref="R1231:R1237">O1231+P1231-Q1231</f>
        <v>0</v>
      </c>
      <c r="S1231" s="271"/>
      <c r="T1231" s="509"/>
      <c r="U1231" s="510"/>
      <c r="V1231" s="501">
        <f aca="true" t="shared" si="493" ref="V1231:V1237">+IF(+(O1231+P1231)&gt;=L1231,+P1231,+(+L1231-O1231))</f>
        <v>0</v>
      </c>
      <c r="W1231" s="351">
        <f aca="true" t="shared" si="494" ref="W1231:W1237">T1231+U1231-V1231</f>
        <v>0</v>
      </c>
      <c r="X1231" s="510"/>
      <c r="Y1231" s="510"/>
      <c r="Z1231" s="282"/>
      <c r="AA1231" s="349">
        <f t="shared" si="472"/>
        <v>0</v>
      </c>
    </row>
    <row r="1232" spans="1:27" ht="18.75" thickBot="1">
      <c r="A1232" s="290">
        <v>640</v>
      </c>
      <c r="B1232" s="185"/>
      <c r="C1232" s="188">
        <v>5202</v>
      </c>
      <c r="D1232" s="189" t="s">
        <v>1462</v>
      </c>
      <c r="E1232" s="539">
        <f t="shared" si="490"/>
        <v>0</v>
      </c>
      <c r="F1232" s="566"/>
      <c r="G1232" s="508"/>
      <c r="H1232" s="508"/>
      <c r="I1232" s="566"/>
      <c r="J1232" s="508"/>
      <c r="K1232" s="508"/>
      <c r="L1232" s="571">
        <f t="shared" si="491"/>
        <v>0</v>
      </c>
      <c r="M1232" s="270">
        <f t="shared" si="470"/>
      </c>
      <c r="N1232" s="271"/>
      <c r="O1232" s="509"/>
      <c r="P1232" s="510"/>
      <c r="Q1232" s="373">
        <f t="shared" si="471"/>
        <v>0</v>
      </c>
      <c r="R1232" s="494">
        <f t="shared" si="492"/>
        <v>0</v>
      </c>
      <c r="S1232" s="271"/>
      <c r="T1232" s="509"/>
      <c r="U1232" s="510"/>
      <c r="V1232" s="501">
        <f t="shared" si="493"/>
        <v>0</v>
      </c>
      <c r="W1232" s="351">
        <f t="shared" si="494"/>
        <v>0</v>
      </c>
      <c r="X1232" s="510"/>
      <c r="Y1232" s="510"/>
      <c r="Z1232" s="282"/>
      <c r="AA1232" s="349">
        <f t="shared" si="472"/>
        <v>0</v>
      </c>
    </row>
    <row r="1233" spans="1:27" ht="18.75" thickBot="1">
      <c r="A1233" s="290">
        <v>645</v>
      </c>
      <c r="B1233" s="185"/>
      <c r="C1233" s="188">
        <v>5203</v>
      </c>
      <c r="D1233" s="189" t="s">
        <v>401</v>
      </c>
      <c r="E1233" s="539">
        <f t="shared" si="490"/>
        <v>0</v>
      </c>
      <c r="F1233" s="566"/>
      <c r="G1233" s="508"/>
      <c r="H1233" s="508"/>
      <c r="I1233" s="566"/>
      <c r="J1233" s="508"/>
      <c r="K1233" s="508"/>
      <c r="L1233" s="571">
        <f t="shared" si="491"/>
        <v>0</v>
      </c>
      <c r="M1233" s="270">
        <f t="shared" si="470"/>
      </c>
      <c r="N1233" s="271"/>
      <c r="O1233" s="509"/>
      <c r="P1233" s="510"/>
      <c r="Q1233" s="373">
        <f t="shared" si="471"/>
        <v>0</v>
      </c>
      <c r="R1233" s="494">
        <f t="shared" si="492"/>
        <v>0</v>
      </c>
      <c r="S1233" s="271"/>
      <c r="T1233" s="509"/>
      <c r="U1233" s="510"/>
      <c r="V1233" s="501">
        <f t="shared" si="493"/>
        <v>0</v>
      </c>
      <c r="W1233" s="351">
        <f t="shared" si="494"/>
        <v>0</v>
      </c>
      <c r="X1233" s="510"/>
      <c r="Y1233" s="510"/>
      <c r="Z1233" s="282"/>
      <c r="AA1233" s="349">
        <f t="shared" si="472"/>
        <v>0</v>
      </c>
    </row>
    <row r="1234" spans="1:27" ht="18.75" thickBot="1">
      <c r="A1234" s="290">
        <v>650</v>
      </c>
      <c r="B1234" s="185"/>
      <c r="C1234" s="188">
        <v>5204</v>
      </c>
      <c r="D1234" s="189" t="s">
        <v>402</v>
      </c>
      <c r="E1234" s="539">
        <f t="shared" si="490"/>
        <v>0</v>
      </c>
      <c r="F1234" s="566"/>
      <c r="G1234" s="508"/>
      <c r="H1234" s="508"/>
      <c r="I1234" s="566"/>
      <c r="J1234" s="508"/>
      <c r="K1234" s="508"/>
      <c r="L1234" s="571">
        <f t="shared" si="491"/>
        <v>0</v>
      </c>
      <c r="M1234" s="270">
        <f t="shared" si="470"/>
      </c>
      <c r="N1234" s="271"/>
      <c r="O1234" s="509"/>
      <c r="P1234" s="510"/>
      <c r="Q1234" s="373">
        <f t="shared" si="471"/>
        <v>0</v>
      </c>
      <c r="R1234" s="494">
        <f t="shared" si="492"/>
        <v>0</v>
      </c>
      <c r="S1234" s="271"/>
      <c r="T1234" s="509"/>
      <c r="U1234" s="510"/>
      <c r="V1234" s="501">
        <f t="shared" si="493"/>
        <v>0</v>
      </c>
      <c r="W1234" s="351">
        <f t="shared" si="494"/>
        <v>0</v>
      </c>
      <c r="X1234" s="510"/>
      <c r="Y1234" s="510"/>
      <c r="Z1234" s="282"/>
      <c r="AA1234" s="349">
        <f t="shared" si="472"/>
        <v>0</v>
      </c>
    </row>
    <row r="1235" spans="1:27" ht="18.75" thickBot="1">
      <c r="A1235" s="289">
        <v>655</v>
      </c>
      <c r="B1235" s="185"/>
      <c r="C1235" s="188">
        <v>5205</v>
      </c>
      <c r="D1235" s="189" t="s">
        <v>403</v>
      </c>
      <c r="E1235" s="539">
        <f t="shared" si="490"/>
        <v>0</v>
      </c>
      <c r="F1235" s="566"/>
      <c r="G1235" s="508"/>
      <c r="H1235" s="508"/>
      <c r="I1235" s="566"/>
      <c r="J1235" s="508"/>
      <c r="K1235" s="508"/>
      <c r="L1235" s="571">
        <f t="shared" si="491"/>
        <v>0</v>
      </c>
      <c r="M1235" s="270">
        <f t="shared" si="470"/>
      </c>
      <c r="N1235" s="271"/>
      <c r="O1235" s="509"/>
      <c r="P1235" s="510"/>
      <c r="Q1235" s="373">
        <f t="shared" si="471"/>
        <v>0</v>
      </c>
      <c r="R1235" s="494">
        <f t="shared" si="492"/>
        <v>0</v>
      </c>
      <c r="S1235" s="271"/>
      <c r="T1235" s="509"/>
      <c r="U1235" s="510"/>
      <c r="V1235" s="501">
        <f t="shared" si="493"/>
        <v>0</v>
      </c>
      <c r="W1235" s="351">
        <f t="shared" si="494"/>
        <v>0</v>
      </c>
      <c r="X1235" s="510"/>
      <c r="Y1235" s="510"/>
      <c r="Z1235" s="282"/>
      <c r="AA1235" s="349">
        <f t="shared" si="472"/>
        <v>0</v>
      </c>
    </row>
    <row r="1236" spans="1:27" ht="18.75" thickBot="1">
      <c r="A1236" s="289">
        <v>665</v>
      </c>
      <c r="B1236" s="185"/>
      <c r="C1236" s="188">
        <v>5206</v>
      </c>
      <c r="D1236" s="189" t="s">
        <v>404</v>
      </c>
      <c r="E1236" s="539">
        <f t="shared" si="490"/>
        <v>0</v>
      </c>
      <c r="F1236" s="566"/>
      <c r="G1236" s="508"/>
      <c r="H1236" s="508"/>
      <c r="I1236" s="566"/>
      <c r="J1236" s="508"/>
      <c r="K1236" s="508"/>
      <c r="L1236" s="571">
        <f t="shared" si="491"/>
        <v>0</v>
      </c>
      <c r="M1236" s="270">
        <f t="shared" si="470"/>
      </c>
      <c r="N1236" s="271"/>
      <c r="O1236" s="509"/>
      <c r="P1236" s="510"/>
      <c r="Q1236" s="373">
        <f t="shared" si="471"/>
        <v>0</v>
      </c>
      <c r="R1236" s="494">
        <f t="shared" si="492"/>
        <v>0</v>
      </c>
      <c r="S1236" s="271"/>
      <c r="T1236" s="509"/>
      <c r="U1236" s="510"/>
      <c r="V1236" s="501">
        <f t="shared" si="493"/>
        <v>0</v>
      </c>
      <c r="W1236" s="351">
        <f t="shared" si="494"/>
        <v>0</v>
      </c>
      <c r="X1236" s="510"/>
      <c r="Y1236" s="510"/>
      <c r="Z1236" s="282"/>
      <c r="AA1236" s="349">
        <f t="shared" si="472"/>
        <v>0</v>
      </c>
    </row>
    <row r="1237" spans="1:27" ht="18.75" thickBot="1">
      <c r="A1237" s="289">
        <v>675</v>
      </c>
      <c r="B1237" s="185"/>
      <c r="C1237" s="190">
        <v>5219</v>
      </c>
      <c r="D1237" s="191" t="s">
        <v>405</v>
      </c>
      <c r="E1237" s="539">
        <f t="shared" si="490"/>
        <v>0</v>
      </c>
      <c r="F1237" s="566"/>
      <c r="G1237" s="508"/>
      <c r="H1237" s="508"/>
      <c r="I1237" s="566"/>
      <c r="J1237" s="508"/>
      <c r="K1237" s="508"/>
      <c r="L1237" s="571">
        <f t="shared" si="491"/>
        <v>0</v>
      </c>
      <c r="M1237" s="270">
        <f t="shared" si="470"/>
      </c>
      <c r="N1237" s="271"/>
      <c r="O1237" s="509"/>
      <c r="P1237" s="510"/>
      <c r="Q1237" s="373">
        <f t="shared" si="471"/>
        <v>0</v>
      </c>
      <c r="R1237" s="494">
        <f t="shared" si="492"/>
        <v>0</v>
      </c>
      <c r="S1237" s="271"/>
      <c r="T1237" s="509"/>
      <c r="U1237" s="510"/>
      <c r="V1237" s="501">
        <f t="shared" si="493"/>
        <v>0</v>
      </c>
      <c r="W1237" s="351">
        <f t="shared" si="494"/>
        <v>0</v>
      </c>
      <c r="X1237" s="510"/>
      <c r="Y1237" s="510"/>
      <c r="Z1237" s="282"/>
      <c r="AA1237" s="349">
        <f t="shared" si="472"/>
        <v>0</v>
      </c>
    </row>
    <row r="1238" spans="1:27" ht="18.75" thickBot="1">
      <c r="A1238" s="289">
        <v>685</v>
      </c>
      <c r="B1238" s="184">
        <v>5300</v>
      </c>
      <c r="C1238" s="867" t="s">
        <v>406</v>
      </c>
      <c r="D1238" s="867"/>
      <c r="E1238" s="847">
        <f aca="true" t="shared" si="495" ref="E1238:L1238">SUM(E1239:E1240)</f>
        <v>0</v>
      </c>
      <c r="F1238" s="565">
        <f t="shared" si="495"/>
        <v>0</v>
      </c>
      <c r="G1238" s="505">
        <f t="shared" si="495"/>
        <v>0</v>
      </c>
      <c r="H1238" s="505">
        <f>SUM(H1239:H1240)</f>
        <v>0</v>
      </c>
      <c r="I1238" s="565">
        <f t="shared" si="495"/>
        <v>0</v>
      </c>
      <c r="J1238" s="505">
        <f t="shared" si="495"/>
        <v>0</v>
      </c>
      <c r="K1238" s="505">
        <f t="shared" si="495"/>
        <v>0</v>
      </c>
      <c r="L1238" s="505">
        <f t="shared" si="495"/>
        <v>0</v>
      </c>
      <c r="M1238" s="270">
        <f t="shared" si="470"/>
      </c>
      <c r="N1238" s="271"/>
      <c r="O1238" s="369">
        <f>SUM(O1239:O1240)</f>
        <v>0</v>
      </c>
      <c r="P1238" s="370">
        <f>SUM(P1239:P1240)</f>
        <v>0</v>
      </c>
      <c r="Q1238" s="506">
        <f>SUM(Q1239:Q1240)</f>
        <v>0</v>
      </c>
      <c r="R1238" s="507">
        <f>SUM(R1239:R1240)</f>
        <v>0</v>
      </c>
      <c r="S1238" s="271"/>
      <c r="T1238" s="369">
        <f aca="true" t="shared" si="496" ref="T1238:Z1238">SUM(T1239:T1240)</f>
        <v>0</v>
      </c>
      <c r="U1238" s="370">
        <f t="shared" si="496"/>
        <v>0</v>
      </c>
      <c r="V1238" s="370">
        <f t="shared" si="496"/>
        <v>0</v>
      </c>
      <c r="W1238" s="370">
        <f t="shared" si="496"/>
        <v>0</v>
      </c>
      <c r="X1238" s="370">
        <f t="shared" si="496"/>
        <v>0</v>
      </c>
      <c r="Y1238" s="370">
        <f t="shared" si="496"/>
        <v>0</v>
      </c>
      <c r="Z1238" s="507">
        <f t="shared" si="496"/>
        <v>0</v>
      </c>
      <c r="AA1238" s="349">
        <f t="shared" si="472"/>
        <v>0</v>
      </c>
    </row>
    <row r="1239" spans="1:27" ht="18.75" thickBot="1">
      <c r="A1239" s="290">
        <v>690</v>
      </c>
      <c r="B1239" s="185"/>
      <c r="C1239" s="186">
        <v>5301</v>
      </c>
      <c r="D1239" s="187" t="s">
        <v>949</v>
      </c>
      <c r="E1239" s="539">
        <f>F1239+G1239+H1239</f>
        <v>0</v>
      </c>
      <c r="F1239" s="566"/>
      <c r="G1239" s="508"/>
      <c r="H1239" s="508"/>
      <c r="I1239" s="566"/>
      <c r="J1239" s="508"/>
      <c r="K1239" s="508"/>
      <c r="L1239" s="571">
        <f>I1239+J1239+K1239</f>
        <v>0</v>
      </c>
      <c r="M1239" s="270">
        <f t="shared" si="470"/>
      </c>
      <c r="N1239" s="271"/>
      <c r="O1239" s="509"/>
      <c r="P1239" s="510"/>
      <c r="Q1239" s="373">
        <f t="shared" si="471"/>
        <v>0</v>
      </c>
      <c r="R1239" s="494">
        <f>O1239+P1239-Q1239</f>
        <v>0</v>
      </c>
      <c r="S1239" s="271"/>
      <c r="T1239" s="509"/>
      <c r="U1239" s="510"/>
      <c r="V1239" s="501">
        <f>+IF(+(O1239+P1239)&gt;=L1239,+P1239,+(+L1239-O1239))</f>
        <v>0</v>
      </c>
      <c r="W1239" s="351">
        <f>T1239+U1239-V1239</f>
        <v>0</v>
      </c>
      <c r="X1239" s="510"/>
      <c r="Y1239" s="510"/>
      <c r="Z1239" s="282"/>
      <c r="AA1239" s="349">
        <f t="shared" si="472"/>
        <v>0</v>
      </c>
    </row>
    <row r="1240" spans="1:27" ht="18.75" thickBot="1">
      <c r="A1240" s="290">
        <v>695</v>
      </c>
      <c r="B1240" s="185"/>
      <c r="C1240" s="190">
        <v>5309</v>
      </c>
      <c r="D1240" s="191" t="s">
        <v>407</v>
      </c>
      <c r="E1240" s="539">
        <f>F1240+G1240+H1240</f>
        <v>0</v>
      </c>
      <c r="F1240" s="566"/>
      <c r="G1240" s="508"/>
      <c r="H1240" s="508"/>
      <c r="I1240" s="566"/>
      <c r="J1240" s="508"/>
      <c r="K1240" s="508"/>
      <c r="L1240" s="571">
        <f>I1240+J1240+K1240</f>
        <v>0</v>
      </c>
      <c r="M1240" s="270">
        <f t="shared" si="470"/>
      </c>
      <c r="N1240" s="271"/>
      <c r="O1240" s="509"/>
      <c r="P1240" s="510"/>
      <c r="Q1240" s="373">
        <f t="shared" si="471"/>
        <v>0</v>
      </c>
      <c r="R1240" s="494">
        <f>O1240+P1240-Q1240</f>
        <v>0</v>
      </c>
      <c r="S1240" s="271"/>
      <c r="T1240" s="509"/>
      <c r="U1240" s="510"/>
      <c r="V1240" s="501">
        <f>+IF(+(O1240+P1240)&gt;=L1240,+P1240,+(+L1240-O1240))</f>
        <v>0</v>
      </c>
      <c r="W1240" s="351">
        <f>T1240+U1240-V1240</f>
        <v>0</v>
      </c>
      <c r="X1240" s="510"/>
      <c r="Y1240" s="510"/>
      <c r="Z1240" s="282"/>
      <c r="AA1240" s="349">
        <f t="shared" si="472"/>
        <v>0</v>
      </c>
    </row>
    <row r="1241" spans="1:27" ht="18.75" thickBot="1">
      <c r="A1241" s="289">
        <v>700</v>
      </c>
      <c r="B1241" s="184">
        <v>5400</v>
      </c>
      <c r="C1241" s="865" t="s">
        <v>498</v>
      </c>
      <c r="D1241" s="865"/>
      <c r="E1241" s="539">
        <f>F1241+G1241+H1241</f>
        <v>0</v>
      </c>
      <c r="F1241" s="564"/>
      <c r="G1241" s="502"/>
      <c r="H1241" s="502"/>
      <c r="I1241" s="564"/>
      <c r="J1241" s="502"/>
      <c r="K1241" s="502"/>
      <c r="L1241" s="571">
        <f>I1241+J1241+K1241</f>
        <v>0</v>
      </c>
      <c r="M1241" s="270">
        <f t="shared" si="470"/>
      </c>
      <c r="N1241" s="271"/>
      <c r="O1241" s="503"/>
      <c r="P1241" s="504"/>
      <c r="Q1241" s="370">
        <f t="shared" si="471"/>
        <v>0</v>
      </c>
      <c r="R1241" s="494">
        <f>O1241+P1241-Q1241</f>
        <v>0</v>
      </c>
      <c r="S1241" s="271"/>
      <c r="T1241" s="503"/>
      <c r="U1241" s="504"/>
      <c r="V1241" s="501">
        <f>+IF(+(O1241+P1241)&gt;=L1241,+P1241,+(+L1241-O1241))</f>
        <v>0</v>
      </c>
      <c r="W1241" s="351">
        <f>T1241+U1241-V1241</f>
        <v>0</v>
      </c>
      <c r="X1241" s="504"/>
      <c r="Y1241" s="504"/>
      <c r="Z1241" s="282"/>
      <c r="AA1241" s="349">
        <f t="shared" si="472"/>
        <v>0</v>
      </c>
    </row>
    <row r="1242" spans="1:27" ht="18.75" thickBot="1">
      <c r="A1242" s="289">
        <v>710</v>
      </c>
      <c r="B1242" s="143">
        <v>5500</v>
      </c>
      <c r="C1242" s="860" t="s">
        <v>499</v>
      </c>
      <c r="D1242" s="860"/>
      <c r="E1242" s="540">
        <f aca="true" t="shared" si="497" ref="E1242:L1242">SUM(E1243:E1246)</f>
        <v>0</v>
      </c>
      <c r="F1242" s="353">
        <f t="shared" si="497"/>
        <v>0</v>
      </c>
      <c r="G1242" s="279">
        <f t="shared" si="497"/>
        <v>0</v>
      </c>
      <c r="H1242" s="279">
        <f>SUM(H1243:H1246)</f>
        <v>0</v>
      </c>
      <c r="I1242" s="353">
        <f t="shared" si="497"/>
        <v>0</v>
      </c>
      <c r="J1242" s="279">
        <f t="shared" si="497"/>
        <v>0</v>
      </c>
      <c r="K1242" s="279">
        <f t="shared" si="497"/>
        <v>0</v>
      </c>
      <c r="L1242" s="279">
        <f t="shared" si="497"/>
        <v>0</v>
      </c>
      <c r="M1242" s="270">
        <f t="shared" si="470"/>
      </c>
      <c r="N1242" s="271"/>
      <c r="O1242" s="354">
        <f>SUM(O1243:O1246)</f>
        <v>0</v>
      </c>
      <c r="P1242" s="355">
        <f>SUM(P1243:P1246)</f>
        <v>0</v>
      </c>
      <c r="Q1242" s="496">
        <f>SUM(Q1243:Q1246)</f>
        <v>0</v>
      </c>
      <c r="R1242" s="497">
        <f>SUM(R1243:R1246)</f>
        <v>0</v>
      </c>
      <c r="S1242" s="271"/>
      <c r="T1242" s="354">
        <f aca="true" t="shared" si="498" ref="T1242:Z1242">SUM(T1243:T1246)</f>
        <v>0</v>
      </c>
      <c r="U1242" s="355">
        <f t="shared" si="498"/>
        <v>0</v>
      </c>
      <c r="V1242" s="355">
        <f t="shared" si="498"/>
        <v>0</v>
      </c>
      <c r="W1242" s="355">
        <f t="shared" si="498"/>
        <v>0</v>
      </c>
      <c r="X1242" s="355">
        <f t="shared" si="498"/>
        <v>0</v>
      </c>
      <c r="Y1242" s="355">
        <f t="shared" si="498"/>
        <v>0</v>
      </c>
      <c r="Z1242" s="497">
        <f t="shared" si="498"/>
        <v>0</v>
      </c>
      <c r="AA1242" s="349">
        <f t="shared" si="472"/>
        <v>0</v>
      </c>
    </row>
    <row r="1243" spans="1:27" ht="18.75" thickBot="1">
      <c r="A1243" s="290">
        <v>715</v>
      </c>
      <c r="B1243" s="182"/>
      <c r="C1243" s="148">
        <v>5501</v>
      </c>
      <c r="D1243" s="172" t="s">
        <v>500</v>
      </c>
      <c r="E1243" s="539">
        <f>F1243+G1243+H1243</f>
        <v>0</v>
      </c>
      <c r="F1243" s="526"/>
      <c r="G1243" s="272"/>
      <c r="H1243" s="272"/>
      <c r="I1243" s="526"/>
      <c r="J1243" s="272"/>
      <c r="K1243" s="272"/>
      <c r="L1243" s="571">
        <f>I1243+J1243+K1243</f>
        <v>0</v>
      </c>
      <c r="M1243" s="270">
        <f t="shared" si="470"/>
      </c>
      <c r="N1243" s="271"/>
      <c r="O1243" s="493"/>
      <c r="P1243" s="281"/>
      <c r="Q1243" s="351">
        <f t="shared" si="471"/>
        <v>0</v>
      </c>
      <c r="R1243" s="494">
        <f>O1243+P1243-Q1243</f>
        <v>0</v>
      </c>
      <c r="S1243" s="271"/>
      <c r="T1243" s="493"/>
      <c r="U1243" s="281"/>
      <c r="V1243" s="501">
        <f>+IF(+(O1243+P1243)&gt;=L1243,+P1243,+(+L1243-O1243))</f>
        <v>0</v>
      </c>
      <c r="W1243" s="351">
        <f>T1243+U1243-V1243</f>
        <v>0</v>
      </c>
      <c r="X1243" s="281"/>
      <c r="Y1243" s="281"/>
      <c r="Z1243" s="282"/>
      <c r="AA1243" s="349">
        <f t="shared" si="472"/>
        <v>0</v>
      </c>
    </row>
    <row r="1244" spans="1:27" ht="18.75" thickBot="1">
      <c r="A1244" s="290">
        <v>720</v>
      </c>
      <c r="B1244" s="182"/>
      <c r="C1244" s="140">
        <v>5502</v>
      </c>
      <c r="D1244" s="149" t="s">
        <v>501</v>
      </c>
      <c r="E1244" s="539">
        <f>F1244+G1244+H1244</f>
        <v>0</v>
      </c>
      <c r="F1244" s="526"/>
      <c r="G1244" s="272"/>
      <c r="H1244" s="272"/>
      <c r="I1244" s="526"/>
      <c r="J1244" s="272"/>
      <c r="K1244" s="272"/>
      <c r="L1244" s="571">
        <f>I1244+J1244+K1244</f>
        <v>0</v>
      </c>
      <c r="M1244" s="270">
        <f t="shared" si="470"/>
      </c>
      <c r="N1244" s="271"/>
      <c r="O1244" s="493"/>
      <c r="P1244" s="281"/>
      <c r="Q1244" s="351">
        <f t="shared" si="471"/>
        <v>0</v>
      </c>
      <c r="R1244" s="494">
        <f>O1244+P1244-Q1244</f>
        <v>0</v>
      </c>
      <c r="S1244" s="271"/>
      <c r="T1244" s="493"/>
      <c r="U1244" s="281"/>
      <c r="V1244" s="501">
        <f>+IF(+(O1244+P1244)&gt;=L1244,+P1244,+(+L1244-O1244))</f>
        <v>0</v>
      </c>
      <c r="W1244" s="351">
        <f>T1244+U1244-V1244</f>
        <v>0</v>
      </c>
      <c r="X1244" s="281"/>
      <c r="Y1244" s="281"/>
      <c r="Z1244" s="282"/>
      <c r="AA1244" s="349">
        <f t="shared" si="472"/>
        <v>0</v>
      </c>
    </row>
    <row r="1245" spans="1:27" ht="18.75" thickBot="1">
      <c r="A1245" s="290">
        <v>725</v>
      </c>
      <c r="B1245" s="182"/>
      <c r="C1245" s="140">
        <v>5503</v>
      </c>
      <c r="D1245" s="142" t="s">
        <v>502</v>
      </c>
      <c r="E1245" s="539">
        <f>F1245+G1245+H1245</f>
        <v>0</v>
      </c>
      <c r="F1245" s="526"/>
      <c r="G1245" s="272"/>
      <c r="H1245" s="272"/>
      <c r="I1245" s="526"/>
      <c r="J1245" s="272"/>
      <c r="K1245" s="272"/>
      <c r="L1245" s="571">
        <f>I1245+J1245+K1245</f>
        <v>0</v>
      </c>
      <c r="M1245" s="270">
        <f t="shared" si="470"/>
      </c>
      <c r="N1245" s="271"/>
      <c r="O1245" s="493"/>
      <c r="P1245" s="281"/>
      <c r="Q1245" s="351">
        <f t="shared" si="471"/>
        <v>0</v>
      </c>
      <c r="R1245" s="494">
        <f>O1245+P1245-Q1245</f>
        <v>0</v>
      </c>
      <c r="S1245" s="271"/>
      <c r="T1245" s="493"/>
      <c r="U1245" s="281"/>
      <c r="V1245" s="501">
        <f>+IF(+(O1245+P1245)&gt;=L1245,+P1245,+(+L1245-O1245))</f>
        <v>0</v>
      </c>
      <c r="W1245" s="351">
        <f>T1245+U1245-V1245</f>
        <v>0</v>
      </c>
      <c r="X1245" s="281"/>
      <c r="Y1245" s="281"/>
      <c r="Z1245" s="282"/>
      <c r="AA1245" s="349">
        <f t="shared" si="472"/>
        <v>0</v>
      </c>
    </row>
    <row r="1246" spans="1:27" ht="18.75" thickBot="1">
      <c r="A1246" s="290">
        <v>730</v>
      </c>
      <c r="B1246" s="182"/>
      <c r="C1246" s="140">
        <v>5504</v>
      </c>
      <c r="D1246" s="149" t="s">
        <v>503</v>
      </c>
      <c r="E1246" s="539">
        <f>F1246+G1246+H1246</f>
        <v>0</v>
      </c>
      <c r="F1246" s="526"/>
      <c r="G1246" s="272"/>
      <c r="H1246" s="272"/>
      <c r="I1246" s="526"/>
      <c r="J1246" s="272"/>
      <c r="K1246" s="272"/>
      <c r="L1246" s="571">
        <f>I1246+J1246+K1246</f>
        <v>0</v>
      </c>
      <c r="M1246" s="270">
        <f t="shared" si="470"/>
      </c>
      <c r="N1246" s="271"/>
      <c r="O1246" s="493"/>
      <c r="P1246" s="281"/>
      <c r="Q1246" s="351">
        <f t="shared" si="471"/>
        <v>0</v>
      </c>
      <c r="R1246" s="494">
        <f>O1246+P1246-Q1246</f>
        <v>0</v>
      </c>
      <c r="S1246" s="271"/>
      <c r="T1246" s="493"/>
      <c r="U1246" s="281"/>
      <c r="V1246" s="501">
        <f>+IF(+(O1246+P1246)&gt;=L1246,+P1246,+(+L1246-O1246))</f>
        <v>0</v>
      </c>
      <c r="W1246" s="351">
        <f>T1246+U1246-V1246</f>
        <v>0</v>
      </c>
      <c r="X1246" s="281"/>
      <c r="Y1246" s="281"/>
      <c r="Z1246" s="282"/>
      <c r="AA1246" s="349">
        <f t="shared" si="472"/>
        <v>0</v>
      </c>
    </row>
    <row r="1247" spans="1:27" ht="18.75" thickBot="1">
      <c r="A1247" s="290">
        <v>735</v>
      </c>
      <c r="B1247" s="184">
        <v>5700</v>
      </c>
      <c r="C1247" s="861" t="s">
        <v>504</v>
      </c>
      <c r="D1247" s="862"/>
      <c r="E1247" s="847">
        <f aca="true" t="shared" si="499" ref="E1247:L1247">SUM(E1248:E1250)</f>
        <v>0</v>
      </c>
      <c r="F1247" s="565">
        <f t="shared" si="499"/>
        <v>0</v>
      </c>
      <c r="G1247" s="505">
        <f t="shared" si="499"/>
        <v>0</v>
      </c>
      <c r="H1247" s="505">
        <f>SUM(H1248:H1250)</f>
        <v>0</v>
      </c>
      <c r="I1247" s="565">
        <f t="shared" si="499"/>
        <v>0</v>
      </c>
      <c r="J1247" s="505">
        <f t="shared" si="499"/>
        <v>0</v>
      </c>
      <c r="K1247" s="505">
        <f t="shared" si="499"/>
        <v>0</v>
      </c>
      <c r="L1247" s="505">
        <f t="shared" si="499"/>
        <v>0</v>
      </c>
      <c r="M1247" s="270">
        <f t="shared" si="470"/>
      </c>
      <c r="N1247" s="271"/>
      <c r="O1247" s="369">
        <f>SUM(O1248:O1250)</f>
        <v>0</v>
      </c>
      <c r="P1247" s="370">
        <f>SUM(P1248:P1250)</f>
        <v>0</v>
      </c>
      <c r="Q1247" s="506">
        <f>SUM(Q1248:Q1249)</f>
        <v>0</v>
      </c>
      <c r="R1247" s="507">
        <f>SUM(R1248:R1250)</f>
        <v>0</v>
      </c>
      <c r="S1247" s="271"/>
      <c r="T1247" s="369">
        <f>SUM(T1248:T1250)</f>
        <v>0</v>
      </c>
      <c r="U1247" s="370">
        <f>SUM(U1248:U1250)</f>
        <v>0</v>
      </c>
      <c r="V1247" s="370">
        <f>SUM(V1248:V1250)</f>
        <v>0</v>
      </c>
      <c r="W1247" s="370">
        <f>SUM(W1248:W1250)</f>
        <v>0</v>
      </c>
      <c r="X1247" s="370">
        <f>SUM(X1248:X1250)</f>
        <v>0</v>
      </c>
      <c r="Y1247" s="370">
        <f>SUM(Y1248:Y1249)</f>
        <v>0</v>
      </c>
      <c r="Z1247" s="507">
        <f>SUM(Z1248:Z1250)</f>
        <v>0</v>
      </c>
      <c r="AA1247" s="349">
        <f t="shared" si="472"/>
        <v>0</v>
      </c>
    </row>
    <row r="1248" spans="1:27" ht="18.75" thickBot="1">
      <c r="A1248" s="290">
        <v>740</v>
      </c>
      <c r="B1248" s="185"/>
      <c r="C1248" s="186">
        <v>5701</v>
      </c>
      <c r="D1248" s="187" t="s">
        <v>505</v>
      </c>
      <c r="E1248" s="539">
        <f>F1248+G1248+H1248</f>
        <v>0</v>
      </c>
      <c r="F1248" s="566"/>
      <c r="G1248" s="508"/>
      <c r="H1248" s="508"/>
      <c r="I1248" s="566"/>
      <c r="J1248" s="508"/>
      <c r="K1248" s="508"/>
      <c r="L1248" s="571">
        <f>I1248+J1248+K1248</f>
        <v>0</v>
      </c>
      <c r="M1248" s="270">
        <f t="shared" si="470"/>
      </c>
      <c r="N1248" s="271"/>
      <c r="O1248" s="509"/>
      <c r="P1248" s="510"/>
      <c r="Q1248" s="373">
        <f t="shared" si="471"/>
        <v>0</v>
      </c>
      <c r="R1248" s="494">
        <f>O1248+P1248-Q1248</f>
        <v>0</v>
      </c>
      <c r="S1248" s="271"/>
      <c r="T1248" s="509"/>
      <c r="U1248" s="510"/>
      <c r="V1248" s="501">
        <f>+IF(+(O1248+P1248)&gt;=L1248,+P1248,+(+L1248-O1248))</f>
        <v>0</v>
      </c>
      <c r="W1248" s="351">
        <f>T1248+U1248-V1248</f>
        <v>0</v>
      </c>
      <c r="X1248" s="510"/>
      <c r="Y1248" s="510"/>
      <c r="Z1248" s="282"/>
      <c r="AA1248" s="349">
        <f t="shared" si="472"/>
        <v>0</v>
      </c>
    </row>
    <row r="1249" spans="1:27" ht="18.75" thickBot="1">
      <c r="A1249" s="290">
        <v>745</v>
      </c>
      <c r="B1249" s="185"/>
      <c r="C1249" s="190">
        <v>5702</v>
      </c>
      <c r="D1249" s="191" t="s">
        <v>506</v>
      </c>
      <c r="E1249" s="539">
        <f>F1249+G1249+H1249</f>
        <v>0</v>
      </c>
      <c r="F1249" s="566"/>
      <c r="G1249" s="508"/>
      <c r="H1249" s="508"/>
      <c r="I1249" s="566"/>
      <c r="J1249" s="508"/>
      <c r="K1249" s="508"/>
      <c r="L1249" s="571">
        <f>I1249+J1249+K1249</f>
        <v>0</v>
      </c>
      <c r="M1249" s="270">
        <f t="shared" si="470"/>
      </c>
      <c r="N1249" s="271"/>
      <c r="O1249" s="509"/>
      <c r="P1249" s="510"/>
      <c r="Q1249" s="373">
        <f t="shared" si="471"/>
        <v>0</v>
      </c>
      <c r="R1249" s="494">
        <f>O1249+P1249-Q1249</f>
        <v>0</v>
      </c>
      <c r="S1249" s="271"/>
      <c r="T1249" s="509"/>
      <c r="U1249" s="510"/>
      <c r="V1249" s="501">
        <f>+IF(+(O1249+P1249)&gt;=L1249,+P1249,+(+L1249-O1249))</f>
        <v>0</v>
      </c>
      <c r="W1249" s="351">
        <f>T1249+U1249-V1249</f>
        <v>0</v>
      </c>
      <c r="X1249" s="510"/>
      <c r="Y1249" s="510"/>
      <c r="Z1249" s="282"/>
      <c r="AA1249" s="349">
        <f t="shared" si="472"/>
        <v>0</v>
      </c>
    </row>
    <row r="1250" spans="1:27" ht="19.5" thickBot="1">
      <c r="A1250" s="289">
        <v>750</v>
      </c>
      <c r="B1250" s="139"/>
      <c r="C1250" s="192">
        <v>4071</v>
      </c>
      <c r="D1250" s="545" t="s">
        <v>507</v>
      </c>
      <c r="E1250" s="539">
        <f>F1250+G1250+H1250</f>
        <v>0</v>
      </c>
      <c r="F1250" s="534"/>
      <c r="G1250" s="304"/>
      <c r="H1250" s="304"/>
      <c r="I1250" s="534"/>
      <c r="J1250" s="304"/>
      <c r="K1250" s="304"/>
      <c r="L1250" s="571">
        <f>I1250+J1250+K1250</f>
        <v>0</v>
      </c>
      <c r="M1250" s="270">
        <f t="shared" si="470"/>
      </c>
      <c r="N1250" s="271"/>
      <c r="O1250" s="375"/>
      <c r="P1250" s="357"/>
      <c r="Q1250" s="357"/>
      <c r="R1250" s="511"/>
      <c r="S1250" s="271"/>
      <c r="T1250" s="352"/>
      <c r="U1250" s="357"/>
      <c r="V1250" s="357"/>
      <c r="W1250" s="357"/>
      <c r="X1250" s="357"/>
      <c r="Y1250" s="357"/>
      <c r="Z1250" s="495"/>
      <c r="AA1250" s="349">
        <f t="shared" si="472"/>
        <v>0</v>
      </c>
    </row>
    <row r="1251" spans="1:27" ht="36" customHeight="1">
      <c r="A1251" s="290">
        <v>755</v>
      </c>
      <c r="B1251" s="182"/>
      <c r="C1251" s="193"/>
      <c r="D1251" s="377"/>
      <c r="E1251" s="276"/>
      <c r="F1251" s="276"/>
      <c r="G1251" s="276"/>
      <c r="H1251" s="276"/>
      <c r="I1251" s="276"/>
      <c r="J1251" s="276"/>
      <c r="K1251" s="276"/>
      <c r="L1251" s="277"/>
      <c r="M1251" s="270">
        <f t="shared" si="470"/>
      </c>
      <c r="N1251" s="271"/>
      <c r="O1251" s="512"/>
      <c r="P1251" s="513"/>
      <c r="Q1251" s="364"/>
      <c r="R1251" s="365"/>
      <c r="S1251" s="271"/>
      <c r="T1251" s="512"/>
      <c r="U1251" s="513"/>
      <c r="V1251" s="364"/>
      <c r="W1251" s="364"/>
      <c r="X1251" s="513"/>
      <c r="Y1251" s="364"/>
      <c r="Z1251" s="365"/>
      <c r="AA1251" s="365"/>
    </row>
    <row r="1252" spans="1:27" ht="19.5" thickBot="1">
      <c r="A1252" s="290">
        <v>760</v>
      </c>
      <c r="B1252" s="514">
        <v>98</v>
      </c>
      <c r="C1252" s="863" t="s">
        <v>508</v>
      </c>
      <c r="D1252" s="864"/>
      <c r="E1252" s="539">
        <f>F1252+G1252</f>
        <v>0</v>
      </c>
      <c r="F1252" s="528"/>
      <c r="G1252" s="285"/>
      <c r="H1252" s="285"/>
      <c r="I1252" s="528"/>
      <c r="J1252" s="285"/>
      <c r="K1252" s="285"/>
      <c r="L1252" s="571">
        <f>I1252+J1252+K1252</f>
        <v>0</v>
      </c>
      <c r="M1252" s="270">
        <f t="shared" si="470"/>
      </c>
      <c r="N1252" s="271"/>
      <c r="O1252" s="500"/>
      <c r="P1252" s="283"/>
      <c r="Q1252" s="355">
        <f t="shared" si="471"/>
        <v>0</v>
      </c>
      <c r="R1252" s="494">
        <f>O1252+P1252-Q1252</f>
        <v>0</v>
      </c>
      <c r="S1252" s="271"/>
      <c r="T1252" s="500"/>
      <c r="U1252" s="283"/>
      <c r="V1252" s="501">
        <f>+IF(+(O1252+P1252)&gt;=L1252,+P1252,+(+L1252-O1252))</f>
        <v>0</v>
      </c>
      <c r="W1252" s="351">
        <f>T1252+U1252-V1252</f>
        <v>0</v>
      </c>
      <c r="X1252" s="283"/>
      <c r="Y1252" s="283"/>
      <c r="Z1252" s="282"/>
      <c r="AA1252" s="349">
        <f t="shared" si="472"/>
        <v>0</v>
      </c>
    </row>
    <row r="1253" spans="1:27" ht="15.75">
      <c r="A1253" s="289">
        <v>765</v>
      </c>
      <c r="B1253" s="194"/>
      <c r="C1253" s="379" t="s">
        <v>509</v>
      </c>
      <c r="D1253" s="380"/>
      <c r="E1253" s="460"/>
      <c r="F1253" s="460"/>
      <c r="G1253" s="460"/>
      <c r="H1253" s="460"/>
      <c r="I1253" s="460"/>
      <c r="J1253" s="460"/>
      <c r="K1253" s="460"/>
      <c r="L1253" s="381"/>
      <c r="M1253" s="270">
        <f t="shared" si="470"/>
      </c>
      <c r="N1253" s="271"/>
      <c r="O1253" s="382"/>
      <c r="P1253" s="383"/>
      <c r="Q1253" s="383"/>
      <c r="R1253" s="384"/>
      <c r="S1253" s="271"/>
      <c r="T1253" s="382"/>
      <c r="U1253" s="383"/>
      <c r="V1253" s="383"/>
      <c r="W1253" s="383"/>
      <c r="X1253" s="383"/>
      <c r="Y1253" s="383"/>
      <c r="Z1253" s="384"/>
      <c r="AA1253" s="384"/>
    </row>
    <row r="1254" spans="1:27" ht="15.75">
      <c r="A1254" s="289">
        <v>775</v>
      </c>
      <c r="B1254" s="194"/>
      <c r="C1254" s="385" t="s">
        <v>510</v>
      </c>
      <c r="D1254" s="377"/>
      <c r="E1254" s="448"/>
      <c r="F1254" s="448"/>
      <c r="G1254" s="448"/>
      <c r="H1254" s="448"/>
      <c r="I1254" s="448"/>
      <c r="J1254" s="448"/>
      <c r="K1254" s="448"/>
      <c r="L1254" s="342"/>
      <c r="M1254" s="270">
        <f t="shared" si="470"/>
      </c>
      <c r="N1254" s="271"/>
      <c r="O1254" s="386"/>
      <c r="P1254" s="387"/>
      <c r="Q1254" s="387"/>
      <c r="R1254" s="388"/>
      <c r="S1254" s="271"/>
      <c r="T1254" s="386"/>
      <c r="U1254" s="387"/>
      <c r="V1254" s="387"/>
      <c r="W1254" s="387"/>
      <c r="X1254" s="387"/>
      <c r="Y1254" s="387"/>
      <c r="Z1254" s="388"/>
      <c r="AA1254" s="388"/>
    </row>
    <row r="1255" spans="1:27" ht="16.5" thickBot="1">
      <c r="A1255" s="290">
        <v>780</v>
      </c>
      <c r="B1255" s="195"/>
      <c r="C1255" s="389" t="s">
        <v>511</v>
      </c>
      <c r="D1255" s="390"/>
      <c r="E1255" s="461"/>
      <c r="F1255" s="461"/>
      <c r="G1255" s="461"/>
      <c r="H1255" s="461"/>
      <c r="I1255" s="461"/>
      <c r="J1255" s="461"/>
      <c r="K1255" s="461"/>
      <c r="L1255" s="344"/>
      <c r="M1255" s="270">
        <f t="shared" si="470"/>
      </c>
      <c r="N1255" s="271"/>
      <c r="O1255" s="391"/>
      <c r="P1255" s="392"/>
      <c r="Q1255" s="392"/>
      <c r="R1255" s="393"/>
      <c r="S1255" s="271"/>
      <c r="T1255" s="391"/>
      <c r="U1255" s="392"/>
      <c r="V1255" s="392"/>
      <c r="W1255" s="392"/>
      <c r="X1255" s="392"/>
      <c r="Y1255" s="392"/>
      <c r="Z1255" s="393"/>
      <c r="AA1255" s="393"/>
    </row>
    <row r="1256" spans="1:27" ht="19.5" thickBot="1">
      <c r="A1256" s="290">
        <v>785</v>
      </c>
      <c r="B1256" s="196"/>
      <c r="C1256" s="165" t="s">
        <v>742</v>
      </c>
      <c r="D1256" s="197" t="s">
        <v>512</v>
      </c>
      <c r="E1256" s="307">
        <f aca="true" t="shared" si="500" ref="E1256:L1256">SUM(E1144,E1147,E1153,E1159,E1160,E1178,E1182,E1188,E1191,E1192,E1193,E1194,E1195,E1202,E1209,E1210,E1211,E1212,E1219,E1223,E1224,E1225,E1226,E1229,E1230,E1238,E1241,E1242,E1247)+E1252</f>
        <v>0</v>
      </c>
      <c r="F1256" s="307">
        <f t="shared" si="500"/>
        <v>0</v>
      </c>
      <c r="G1256" s="307">
        <f t="shared" si="500"/>
        <v>0</v>
      </c>
      <c r="H1256" s="307">
        <f>SUM(H1144,H1147,H1153,H1159,H1160,H1178,H1182,H1188,H1191,H1192,H1193,H1194,H1195,H1202,H1209,H1210,H1211,H1212,H1219,H1223,H1224,H1225,H1226,H1229,H1230,H1238,H1241,H1242,H1247)+H1252</f>
        <v>0</v>
      </c>
      <c r="I1256" s="307">
        <f t="shared" si="500"/>
        <v>83964</v>
      </c>
      <c r="J1256" s="307">
        <f t="shared" si="500"/>
        <v>0</v>
      </c>
      <c r="K1256" s="307">
        <f t="shared" si="500"/>
        <v>0</v>
      </c>
      <c r="L1256" s="307">
        <f t="shared" si="500"/>
        <v>83964</v>
      </c>
      <c r="M1256" s="270">
        <f>(IF($E1256&lt;&gt;0,$M$2,IF($L1256&lt;&gt;0,$M$2,"")))</f>
        <v>1</v>
      </c>
      <c r="N1256" s="515" t="str">
        <f>LEFT(C1141,1)</f>
        <v>1</v>
      </c>
      <c r="O1256" s="307">
        <f>SUM(O1144,O1147,O1153,O1159,O1160,O1178,O1182,O1188,O1191,O1192,O1193,O1194,O1195,O1202,O1209,O1210,O1211,O1212,O1219,O1223,O1224,O1225,O1226,O1229,O1230,O1238,O1241,O1242,O1247)+O1252</f>
        <v>0</v>
      </c>
      <c r="P1256" s="307">
        <f>SUM(P1144,P1147,P1153,P1159,P1160,P1178,P1182,P1188,P1191,P1192,P1193,P1194,P1195,P1202,P1209,P1210,P1211,P1212,P1219,P1223,P1224,P1225,P1226,P1229,P1230,P1238,P1241,P1242,P1247)+P1252</f>
        <v>0</v>
      </c>
      <c r="Q1256" s="307">
        <f>SUM(Q1144,Q1147,Q1153,Q1159,Q1160,Q1178,Q1182,Q1188,Q1191,Q1192,Q1193,Q1194,Q1195,Q1202,Q1209,Q1210,Q1211,Q1212,Q1219,Q1223,Q1224,Q1225,Q1226,Q1229,Q1230,Q1238,Q1241,Q1242,Q1247)+Q1252</f>
        <v>83964</v>
      </c>
      <c r="R1256" s="307">
        <f>SUM(R1144,R1147,R1153,R1159,R1160,R1178,R1182,R1188,R1191,R1192,R1193,R1194,R1195,R1202,R1209,R1210,R1211,R1212,R1219,R1223,R1224,R1225,R1226,R1229,R1230,R1238,R1241,R1242,R1247)+R1252</f>
        <v>-83964</v>
      </c>
      <c r="S1256" s="244"/>
      <c r="T1256" s="307">
        <f aca="true" t="shared" si="501" ref="T1256:Y1256">SUM(T1144,T1147,T1153,T1159,T1160,T1178,T1182,T1188,T1191,T1192,T1193,T1194,T1195,T1202,T1209,T1210,T1211,T1212,T1219,T1223,T1224,T1225,T1226,T1229,T1230,T1238,T1241,T1242,T1247)+T1252</f>
        <v>0</v>
      </c>
      <c r="U1256" s="307">
        <f t="shared" si="501"/>
        <v>0</v>
      </c>
      <c r="V1256" s="307">
        <f t="shared" si="501"/>
        <v>78435</v>
      </c>
      <c r="W1256" s="307">
        <f t="shared" si="501"/>
        <v>-78435</v>
      </c>
      <c r="X1256" s="307">
        <f t="shared" si="501"/>
        <v>0</v>
      </c>
      <c r="Y1256" s="307">
        <f t="shared" si="501"/>
        <v>0</v>
      </c>
      <c r="Z1256" s="307">
        <f>SUM(Z1144,Z1147,Z1153,Z1159,Z1160,Z1178,Z1182,Z1188,Z1191,Z1192,Z1193,Z1194,Z1195,Z1202,Z1209,Z1210,Z1211,Z1212,Z1219,Z1223,Z1224,Z1225,Z1226,Z1229,Z1230,Z1238,Z1241,Z1242,Z1247)+Z1252</f>
        <v>0</v>
      </c>
      <c r="AA1256" s="349">
        <f>W1256-X1256-Y1256-Z1256</f>
        <v>-78435</v>
      </c>
    </row>
    <row r="1257" spans="1:27" ht="15.75">
      <c r="A1257" s="290">
        <v>790</v>
      </c>
      <c r="B1257" s="811" t="s">
        <v>1200</v>
      </c>
      <c r="C1257" s="198"/>
      <c r="L1257" s="241"/>
      <c r="M1257" s="243">
        <f>(IF($E1256&lt;&gt;0,$M$2,IF($L1256&lt;&gt;0,$M$2,"")))</f>
        <v>1</v>
      </c>
      <c r="S1257" s="467"/>
      <c r="AA1257" s="467"/>
    </row>
    <row r="1258" spans="1:27" ht="15.75">
      <c r="A1258" s="290">
        <v>795</v>
      </c>
      <c r="B1258" s="457"/>
      <c r="C1258" s="457"/>
      <c r="D1258" s="458"/>
      <c r="E1258" s="457"/>
      <c r="F1258" s="457"/>
      <c r="G1258" s="457"/>
      <c r="H1258" s="457"/>
      <c r="I1258" s="457"/>
      <c r="J1258" s="457"/>
      <c r="K1258" s="457"/>
      <c r="L1258" s="459"/>
      <c r="M1258" s="243">
        <f>(IF($E1256&lt;&gt;0,$M$2,IF($L1256&lt;&gt;0,$M$2,"")))</f>
        <v>1</v>
      </c>
      <c r="O1258" s="457"/>
      <c r="P1258" s="457"/>
      <c r="Q1258" s="459"/>
      <c r="R1258" s="459"/>
      <c r="S1258" s="459"/>
      <c r="T1258" s="457"/>
      <c r="U1258" s="457"/>
      <c r="V1258" s="459"/>
      <c r="W1258" s="459"/>
      <c r="X1258" s="457"/>
      <c r="Y1258" s="459"/>
      <c r="Z1258" s="459"/>
      <c r="AA1258" s="459"/>
    </row>
    <row r="1259" ht="15.75">
      <c r="A1259" s="289">
        <v>805</v>
      </c>
    </row>
    <row r="1260" ht="15.75">
      <c r="A1260" s="290">
        <v>810</v>
      </c>
    </row>
    <row r="1261" ht="15.75">
      <c r="A1261" s="290">
        <v>815</v>
      </c>
    </row>
    <row r="1262" ht="15.75">
      <c r="A1262" s="296">
        <v>525</v>
      </c>
    </row>
    <row r="1263" ht="15.75">
      <c r="A1263" s="289">
        <v>820</v>
      </c>
    </row>
    <row r="1264" ht="15.75">
      <c r="A1264" s="290">
        <v>821</v>
      </c>
    </row>
    <row r="1265" ht="15.75">
      <c r="A1265" s="290">
        <v>822</v>
      </c>
    </row>
    <row r="1266" ht="15.75">
      <c r="A1266" s="290">
        <v>823</v>
      </c>
    </row>
    <row r="1267" ht="15.75">
      <c r="A1267" s="290">
        <v>825</v>
      </c>
    </row>
    <row r="1268" ht="15.75">
      <c r="A1268" s="290"/>
    </row>
    <row r="1269" ht="15.75">
      <c r="A1269" s="290"/>
    </row>
    <row r="1270" ht="15.75">
      <c r="A1270" s="290"/>
    </row>
    <row r="1271" ht="15.75">
      <c r="A1271" s="290"/>
    </row>
    <row r="1272" ht="15.75">
      <c r="A1272" s="290"/>
    </row>
    <row r="1273" ht="15.75">
      <c r="A1273" s="290"/>
    </row>
    <row r="1274" ht="15.75">
      <c r="A1274" s="290"/>
    </row>
    <row r="1275" ht="15.75">
      <c r="A1275" s="290"/>
    </row>
    <row r="1276" ht="15.75">
      <c r="A1276" s="290"/>
    </row>
    <row r="1277" ht="15.75">
      <c r="A1277" s="290"/>
    </row>
    <row r="1278" ht="15.75">
      <c r="A1278" s="290"/>
    </row>
    <row r="1279" ht="15.75">
      <c r="A1279" s="290"/>
    </row>
    <row r="1280" ht="15.75">
      <c r="A1280" s="290"/>
    </row>
    <row r="1281" ht="15.75">
      <c r="A1281" s="290"/>
    </row>
    <row r="1282" ht="15.75">
      <c r="A1282" s="292"/>
    </row>
    <row r="1283" ht="15.75">
      <c r="A1283" s="292">
        <v>905</v>
      </c>
    </row>
    <row r="1284" ht="15.75">
      <c r="A1284" s="292">
        <v>906</v>
      </c>
    </row>
    <row r="1285" ht="15.75">
      <c r="A1285" s="292">
        <v>907</v>
      </c>
    </row>
    <row r="1286" ht="15.75">
      <c r="A1286" s="292">
        <v>910</v>
      </c>
    </row>
    <row r="1287" ht="15.75">
      <c r="A1287" s="292">
        <v>911</v>
      </c>
    </row>
    <row r="1288" ht="15.75">
      <c r="A1288" s="292">
        <v>912</v>
      </c>
    </row>
    <row r="1289" ht="15.75">
      <c r="A1289" s="292">
        <v>920</v>
      </c>
    </row>
    <row r="1290" ht="15.75">
      <c r="A1290" s="292">
        <v>921</v>
      </c>
    </row>
    <row r="1291" ht="15.75">
      <c r="A1291" s="292">
        <v>922</v>
      </c>
    </row>
    <row r="1292" ht="15.75">
      <c r="A1292" s="292">
        <v>930</v>
      </c>
    </row>
    <row r="1293" ht="15.75">
      <c r="A1293" s="292">
        <v>931</v>
      </c>
    </row>
    <row r="1294" ht="15.75">
      <c r="A1294" s="292">
        <v>932</v>
      </c>
    </row>
    <row r="1295" ht="15.75">
      <c r="A1295" s="291">
        <v>935</v>
      </c>
    </row>
    <row r="1297" ht="36" customHeight="1"/>
  </sheetData>
  <sheetProtection password="81B0" sheet="1" objects="1" scenarios="1"/>
  <mergeCells count="347"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C456:D456"/>
    <mergeCell ref="C459:D459"/>
    <mergeCell ref="C500:D500"/>
    <mergeCell ref="E430:H430"/>
    <mergeCell ref="C485:D485"/>
    <mergeCell ref="C491:D491"/>
    <mergeCell ref="B442:D442"/>
    <mergeCell ref="C524:D524"/>
    <mergeCell ref="C504:D504"/>
    <mergeCell ref="C509:D509"/>
    <mergeCell ref="C376:D376"/>
    <mergeCell ref="C379:D379"/>
    <mergeCell ref="C512:D512"/>
    <mergeCell ref="C453:D453"/>
    <mergeCell ref="C466:D466"/>
    <mergeCell ref="C469:D469"/>
    <mergeCell ref="C490:D490"/>
    <mergeCell ref="C523:D523"/>
    <mergeCell ref="C519:D519"/>
    <mergeCell ref="C400:D400"/>
    <mergeCell ref="C412:D412"/>
    <mergeCell ref="B423:D423"/>
    <mergeCell ref="B426:D426"/>
    <mergeCell ref="C413:D413"/>
    <mergeCell ref="C449:D449"/>
    <mergeCell ref="C410:D410"/>
    <mergeCell ref="C411:D411"/>
    <mergeCell ref="C579:D579"/>
    <mergeCell ref="C529:D529"/>
    <mergeCell ref="C532:D532"/>
    <mergeCell ref="C554:D554"/>
    <mergeCell ref="C574:D574"/>
    <mergeCell ref="C384:D384"/>
    <mergeCell ref="C390:D390"/>
    <mergeCell ref="C394:D394"/>
    <mergeCell ref="C397:D397"/>
    <mergeCell ref="C387:D387"/>
    <mergeCell ref="C414:D414"/>
    <mergeCell ref="B421:D421"/>
    <mergeCell ref="B437:D437"/>
    <mergeCell ref="B439:D439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268:D268"/>
    <mergeCell ref="C276:D276"/>
    <mergeCell ref="C279:D279"/>
    <mergeCell ref="C280:D280"/>
    <mergeCell ref="C285:D285"/>
    <mergeCell ref="C289:D289"/>
    <mergeCell ref="B298:D298"/>
    <mergeCell ref="B300:D300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185:D185"/>
    <mergeCell ref="C191:D191"/>
    <mergeCell ref="U178:U179"/>
    <mergeCell ref="O178:O179"/>
    <mergeCell ref="P178:P179"/>
    <mergeCell ref="Q178:Q179"/>
    <mergeCell ref="R178:R179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55:D155"/>
    <mergeCell ref="B169:D169"/>
    <mergeCell ref="C132:D132"/>
    <mergeCell ref="C182:D182"/>
    <mergeCell ref="C146:D146"/>
    <mergeCell ref="C137:D137"/>
    <mergeCell ref="C133:D133"/>
    <mergeCell ref="C134:D134"/>
    <mergeCell ref="C49:D49"/>
    <mergeCell ref="C55:D55"/>
    <mergeCell ref="C70:D70"/>
    <mergeCell ref="C71:D71"/>
    <mergeCell ref="C58:D58"/>
    <mergeCell ref="C61:D61"/>
    <mergeCell ref="C62:D62"/>
    <mergeCell ref="C69:D69"/>
    <mergeCell ref="C28:D28"/>
    <mergeCell ref="C33:D33"/>
    <mergeCell ref="C39:D39"/>
    <mergeCell ref="C44:D44"/>
    <mergeCell ref="B7:D7"/>
    <mergeCell ref="B9:D9"/>
    <mergeCell ref="B12:D12"/>
    <mergeCell ref="C22:D22"/>
    <mergeCell ref="C116:D116"/>
    <mergeCell ref="C105:D105"/>
    <mergeCell ref="C109:D109"/>
    <mergeCell ref="C72:D72"/>
    <mergeCell ref="C87:D87"/>
    <mergeCell ref="C90:D90"/>
    <mergeCell ref="C91:D91"/>
    <mergeCell ref="P605:P606"/>
    <mergeCell ref="Q605:Q606"/>
    <mergeCell ref="B596:D596"/>
    <mergeCell ref="B598:D598"/>
    <mergeCell ref="B601:D601"/>
    <mergeCell ref="E605:H605"/>
    <mergeCell ref="W605:W606"/>
    <mergeCell ref="C612:D612"/>
    <mergeCell ref="C615:D615"/>
    <mergeCell ref="C621:D621"/>
    <mergeCell ref="R605:R606"/>
    <mergeCell ref="T605:T606"/>
    <mergeCell ref="U605:U606"/>
    <mergeCell ref="V605:V606"/>
    <mergeCell ref="I605:L605"/>
    <mergeCell ref="O605:O606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680:D680"/>
    <mergeCell ref="C687:D687"/>
    <mergeCell ref="C691:D691"/>
    <mergeCell ref="C692:D692"/>
    <mergeCell ref="C693:D693"/>
    <mergeCell ref="C694:D694"/>
    <mergeCell ref="C697:D697"/>
    <mergeCell ref="C698:D698"/>
    <mergeCell ref="C706:D706"/>
    <mergeCell ref="C709:D709"/>
    <mergeCell ref="C710:D710"/>
    <mergeCell ref="C715:D715"/>
    <mergeCell ref="C720:D720"/>
    <mergeCell ref="B729:D729"/>
    <mergeCell ref="B731:D731"/>
    <mergeCell ref="B734:D734"/>
    <mergeCell ref="E738:H738"/>
    <mergeCell ref="I738:L738"/>
    <mergeCell ref="O738:O739"/>
    <mergeCell ref="P738:P739"/>
    <mergeCell ref="Q738:Q739"/>
    <mergeCell ref="R738:R739"/>
    <mergeCell ref="T738:T739"/>
    <mergeCell ref="U738:U739"/>
    <mergeCell ref="V738:V739"/>
    <mergeCell ref="W738:W739"/>
    <mergeCell ref="C745:D745"/>
    <mergeCell ref="C748:D748"/>
    <mergeCell ref="C754:D754"/>
    <mergeCell ref="C760:D760"/>
    <mergeCell ref="C761:D761"/>
    <mergeCell ref="C779:D779"/>
    <mergeCell ref="C783:D783"/>
    <mergeCell ref="C789:D789"/>
    <mergeCell ref="C792:D792"/>
    <mergeCell ref="C793:D793"/>
    <mergeCell ref="C794:D794"/>
    <mergeCell ref="C795:D795"/>
    <mergeCell ref="C796:D796"/>
    <mergeCell ref="C803:D803"/>
    <mergeCell ref="C810:D810"/>
    <mergeCell ref="C811:D811"/>
    <mergeCell ref="C812:D812"/>
    <mergeCell ref="C813:D813"/>
    <mergeCell ref="C820:D820"/>
    <mergeCell ref="C824:D824"/>
    <mergeCell ref="C825:D825"/>
    <mergeCell ref="C826:D826"/>
    <mergeCell ref="C827:D827"/>
    <mergeCell ref="C830:D830"/>
    <mergeCell ref="C831:D831"/>
    <mergeCell ref="C839:D839"/>
    <mergeCell ref="C842:D842"/>
    <mergeCell ref="C843:D843"/>
    <mergeCell ref="C848:D848"/>
    <mergeCell ref="C853:D853"/>
    <mergeCell ref="B862:D862"/>
    <mergeCell ref="B864:D864"/>
    <mergeCell ref="B867:D867"/>
    <mergeCell ref="E871:H871"/>
    <mergeCell ref="I871:L871"/>
    <mergeCell ref="O871:O872"/>
    <mergeCell ref="U871:U872"/>
    <mergeCell ref="V871:V872"/>
    <mergeCell ref="W871:W872"/>
    <mergeCell ref="C878:D878"/>
    <mergeCell ref="P871:P872"/>
    <mergeCell ref="Q871:Q872"/>
    <mergeCell ref="R871:R872"/>
    <mergeCell ref="T871:T872"/>
    <mergeCell ref="C881:D881"/>
    <mergeCell ref="C887:D887"/>
    <mergeCell ref="C893:D893"/>
    <mergeCell ref="C894:D894"/>
    <mergeCell ref="C912:D912"/>
    <mergeCell ref="C916:D916"/>
    <mergeCell ref="C922:D922"/>
    <mergeCell ref="C925:D925"/>
    <mergeCell ref="C926:D926"/>
    <mergeCell ref="C927:D927"/>
    <mergeCell ref="C928:D928"/>
    <mergeCell ref="C929:D929"/>
    <mergeCell ref="C936:D936"/>
    <mergeCell ref="C943:D943"/>
    <mergeCell ref="C944:D944"/>
    <mergeCell ref="C945:D945"/>
    <mergeCell ref="C946:D946"/>
    <mergeCell ref="C953:D953"/>
    <mergeCell ref="C957:D957"/>
    <mergeCell ref="C958:D958"/>
    <mergeCell ref="C959:D959"/>
    <mergeCell ref="C960:D960"/>
    <mergeCell ref="C963:D963"/>
    <mergeCell ref="C964:D964"/>
    <mergeCell ref="C972:D972"/>
    <mergeCell ref="C975:D975"/>
    <mergeCell ref="C976:D976"/>
    <mergeCell ref="C981:D981"/>
    <mergeCell ref="O1004:O1005"/>
    <mergeCell ref="P1004:P1005"/>
    <mergeCell ref="C986:D986"/>
    <mergeCell ref="B995:D995"/>
    <mergeCell ref="B997:D997"/>
    <mergeCell ref="B1000:D1000"/>
    <mergeCell ref="V1004:V1005"/>
    <mergeCell ref="W1004:W1005"/>
    <mergeCell ref="C1011:D1011"/>
    <mergeCell ref="C1014:D1014"/>
    <mergeCell ref="Q1004:Q1005"/>
    <mergeCell ref="R1004:R1005"/>
    <mergeCell ref="T1004:T1005"/>
    <mergeCell ref="U1004:U1005"/>
    <mergeCell ref="E1004:H1004"/>
    <mergeCell ref="I1004:L1004"/>
    <mergeCell ref="C1020:D1020"/>
    <mergeCell ref="C1026:D1026"/>
    <mergeCell ref="C1027:D1027"/>
    <mergeCell ref="C1045:D1045"/>
    <mergeCell ref="C1049:D1049"/>
    <mergeCell ref="C1055:D1055"/>
    <mergeCell ref="C1058:D1058"/>
    <mergeCell ref="C1059:D1059"/>
    <mergeCell ref="C1060:D1060"/>
    <mergeCell ref="C1061:D1061"/>
    <mergeCell ref="C1062:D1062"/>
    <mergeCell ref="C1069:D1069"/>
    <mergeCell ref="C1076:D1076"/>
    <mergeCell ref="C1077:D1077"/>
    <mergeCell ref="C1078:D1078"/>
    <mergeCell ref="C1079:D1079"/>
    <mergeCell ref="C1086:D1086"/>
    <mergeCell ref="C1090:D1090"/>
    <mergeCell ref="C1091:D1091"/>
    <mergeCell ref="C1092:D1092"/>
    <mergeCell ref="C1093:D1093"/>
    <mergeCell ref="C1096:D1096"/>
    <mergeCell ref="C1097:D1097"/>
    <mergeCell ref="C1105:D1105"/>
    <mergeCell ref="C1108:D1108"/>
    <mergeCell ref="C1109:D1109"/>
    <mergeCell ref="C1114:D1114"/>
    <mergeCell ref="C1119:D1119"/>
    <mergeCell ref="P1137:P1138"/>
    <mergeCell ref="Q1137:Q1138"/>
    <mergeCell ref="B1128:D1128"/>
    <mergeCell ref="B1130:D1130"/>
    <mergeCell ref="B1133:D1133"/>
    <mergeCell ref="E1137:H1137"/>
    <mergeCell ref="W1137:W1138"/>
    <mergeCell ref="C1144:D1144"/>
    <mergeCell ref="C1147:D1147"/>
    <mergeCell ref="C1153:D1153"/>
    <mergeCell ref="R1137:R1138"/>
    <mergeCell ref="T1137:T1138"/>
    <mergeCell ref="U1137:U1138"/>
    <mergeCell ref="V1137:V1138"/>
    <mergeCell ref="I1137:L1137"/>
    <mergeCell ref="O1137:O1138"/>
    <mergeCell ref="C1159:D1159"/>
    <mergeCell ref="C1160:D1160"/>
    <mergeCell ref="C1178:D1178"/>
    <mergeCell ref="C1182:D1182"/>
    <mergeCell ref="C1188:D1188"/>
    <mergeCell ref="C1191:D1191"/>
    <mergeCell ref="C1192:D1192"/>
    <mergeCell ref="C1193:D1193"/>
    <mergeCell ref="C1194:D1194"/>
    <mergeCell ref="C1195:D1195"/>
    <mergeCell ref="C1202:D1202"/>
    <mergeCell ref="C1209:D1209"/>
    <mergeCell ref="C1210:D1210"/>
    <mergeCell ref="C1211:D1211"/>
    <mergeCell ref="C1212:D1212"/>
    <mergeCell ref="C1219:D1219"/>
    <mergeCell ref="C1223:D1223"/>
    <mergeCell ref="C1224:D1224"/>
    <mergeCell ref="C1225:D1225"/>
    <mergeCell ref="C1226:D1226"/>
    <mergeCell ref="C1242:D1242"/>
    <mergeCell ref="C1247:D1247"/>
    <mergeCell ref="C1252:D1252"/>
    <mergeCell ref="C1229:D1229"/>
    <mergeCell ref="C1230:D1230"/>
    <mergeCell ref="C1238:D1238"/>
    <mergeCell ref="C1241:D1241"/>
  </mergeCells>
  <conditionalFormatting sqref="E586 I586:L586">
    <cfRule type="cellIs" priority="11" dxfId="5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5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5" operator="notEqual" stopIfTrue="1">
      <formula>0</formula>
    </cfRule>
    <cfRule type="cellIs" priority="2" dxfId="0" operator="notEqual" stopIfTrue="1">
      <formula>0</formula>
    </cfRule>
  </conditionalFormatting>
  <conditionalFormatting sqref="W612:W723 R612:R723 W745:W856 R745:R856 W878:W989 R878:R989 W1011:W1122 R1011:R1122 W1144:W1255 R1144:R1255">
    <cfRule type="cellIs" priority="7" dxfId="10" operator="lessThan" stopIfTrue="1">
      <formula>0</formula>
    </cfRule>
  </conditionalFormatting>
  <conditionalFormatting sqref="R610 W610 R743 W743 R876 W876 R1009 W1009 R1142 W1142">
    <cfRule type="cellIs" priority="8" dxfId="11" operator="lessThan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67:Y667 X655 T667:V667 T655:U655 O667:Q667 O655:P655 X800:Y800 X788 T800:V800 T788:U788 O800:Q800 O788:P788 X933:Y933 X921 T933:V933 T921:U921 O933:Q933 O921:P921 X1066:Y1066 X1054 T1066:V1066 T1054:U1054 O1066:Q1066 O1054:P1054 X1199:Y1199 X1187 T1199:V1199 T1187:U1187 O1199:Q1199 O1187:P1187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16:K620 F657:K662 F647:K649 F629:K645 F613:K614 F720:K720 F716:K718 F711:K714 F707:K709 F699:K705 F695:K697 F688:K693 F681:K686 F671:K679 F664:K669 F651:K655 F622:K627 F749:K753 F790:K795 F780:K782 F762:K778 F746:K747 F853:K853 F849:K851 F844:K847 F840:K842 F832:K838 F828:K830 F821:K826 F814:K819 F804:K812 F797:K802 F784:K788 F755:K760 F882:K886 F923:K928 F913:K915 F895:K911 F879:K880 F986:K986 F982:K984 F977:K980 F973:K975 F965:K971 F961:K963 F954:K959 F947:K952 F937:K945 F930:K935 F917:K921 F888:K893 F1015:K1019 F1056:K1061 F1046:K1048 F1028:K1044 F1012:K1013 F1119:K1119 F1115:K1117 F1110:K1113 F1106:K1108 F1098:K1104 F1094:K1096 F1087:K1092 F1080:K1085 F1070:K1078 F1063:K1068 F1050:K1054 F1021:K1026 F1148:K1152 F1189:K1194 F1179:K1181 F1161:K1177 F1145:K1146 F1252:K1252 F1248:K1250 F1243:K1246 F1239:K1241 F1231:K1237 F1227:K1229 F1220:K1225 F1213:K1218 F1203:K1211 F1196:K1201 F1183:K1187 F1154:K1159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2:E724 E745:E857 E878:E990 E1011:E1123 E1144:E1256"/>
    <dataValidation type="list" allowBlank="1" showInputMessage="1" showErrorMessage="1" promptTitle="ИЗБЕРЕТЕ ОПЕРАТИВНА ПРОГРАМА" sqref="D608 D741 D874 D1007 D1140">
      <formula1>OP_LIST</formula1>
    </dataValidation>
    <dataValidation type="list" allowBlank="1" showInputMessage="1" showErrorMessage="1" promptTitle="ВЪВЕДЕТЕ ДЕЙНОСТ" sqref="D610 D743 D876 D1009 D1142">
      <formula1>EBK_DEIN</formula1>
    </dataValidation>
    <dataValidation type="whole" operator="lessThan" allowBlank="1" showInputMessage="1" showErrorMessage="1" error="Въведете отрицателно число!!!" sqref="T718:Z718 O718:R718 T851:Z851 O851:R851 T984:Z984 O984:R984 T1117:Z1117 O1117:R1117 T1250:Z1250 O1250:R125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546</v>
      </c>
      <c r="B1" s="463">
        <v>133</v>
      </c>
      <c r="I1" s="463"/>
    </row>
    <row r="2" spans="1:9" ht="12.75">
      <c r="A2" s="463" t="s">
        <v>547</v>
      </c>
      <c r="B2" s="463" t="s">
        <v>1027</v>
      </c>
      <c r="I2" s="463"/>
    </row>
    <row r="3" spans="1:9" ht="12.75">
      <c r="A3" s="463" t="s">
        <v>548</v>
      </c>
      <c r="B3" s="463" t="s">
        <v>1025</v>
      </c>
      <c r="I3" s="463"/>
    </row>
    <row r="4" spans="1:9" ht="15.75">
      <c r="A4" s="463" t="s">
        <v>549</v>
      </c>
      <c r="B4" s="463" t="s">
        <v>145</v>
      </c>
      <c r="C4" s="469"/>
      <c r="I4" s="463"/>
    </row>
    <row r="5" spans="1:3" ht="31.5" customHeight="1">
      <c r="A5" s="463" t="s">
        <v>550</v>
      </c>
      <c r="B5" s="627"/>
      <c r="C5" s="627"/>
    </row>
    <row r="6" spans="1:2" ht="12.75">
      <c r="A6" s="470"/>
      <c r="B6" s="471"/>
    </row>
    <row r="8" spans="2:9" ht="12.75">
      <c r="B8" s="463" t="s">
        <v>1026</v>
      </c>
      <c r="I8" s="463"/>
    </row>
    <row r="9" ht="12.75">
      <c r="I9" s="463"/>
    </row>
    <row r="10" ht="12.75">
      <c r="I10" s="463"/>
    </row>
    <row r="11" spans="1:34" ht="18">
      <c r="A11" s="463" t="s">
        <v>950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87">
        <f>$B$7</f>
        <v>0</v>
      </c>
      <c r="J14" s="888"/>
      <c r="K14" s="888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227</v>
      </c>
      <c r="M15" s="310" t="s">
        <v>1064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89">
        <f>$B$9</f>
        <v>0</v>
      </c>
      <c r="J16" s="888"/>
      <c r="K16" s="888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89">
        <f>$B$12</f>
        <v>0</v>
      </c>
      <c r="J19" s="888"/>
      <c r="K19" s="888"/>
      <c r="L19" s="309" t="s">
        <v>228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229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230</v>
      </c>
      <c r="T22" s="243">
        <f>(IF($E142&lt;&gt;0,$M$2,IF($L142&lt;&gt;0,$M$2,"")))</f>
      </c>
      <c r="U22" s="244"/>
      <c r="V22" s="317" t="s">
        <v>1270</v>
      </c>
      <c r="W22" s="309"/>
      <c r="X22" s="315"/>
      <c r="Y22" s="318" t="s">
        <v>230</v>
      </c>
      <c r="Z22" s="315"/>
      <c r="AA22" s="317" t="s">
        <v>1271</v>
      </c>
      <c r="AB22" s="309"/>
      <c r="AC22" s="315"/>
      <c r="AD22" s="318" t="s">
        <v>230</v>
      </c>
      <c r="AE22" s="309"/>
      <c r="AF22" s="315"/>
      <c r="AG22" s="318" t="s">
        <v>230</v>
      </c>
    </row>
    <row r="23" spans="1:34" ht="18.75" thickBot="1">
      <c r="A23" s="463">
        <v>12</v>
      </c>
      <c r="I23" s="745"/>
      <c r="J23" s="462"/>
      <c r="K23" s="736" t="s">
        <v>551</v>
      </c>
      <c r="L23" s="890" t="s">
        <v>126</v>
      </c>
      <c r="M23" s="891"/>
      <c r="N23" s="891"/>
      <c r="O23" s="892"/>
      <c r="P23" s="882" t="s">
        <v>127</v>
      </c>
      <c r="Q23" s="883"/>
      <c r="R23" s="883"/>
      <c r="S23" s="884"/>
      <c r="T23" s="243">
        <f>(IF($E142&lt;&gt;0,$M$2,IF($L142&lt;&gt;0,$M$2,"")))</f>
      </c>
      <c r="U23" s="244"/>
      <c r="V23" s="885" t="s">
        <v>138</v>
      </c>
      <c r="W23" s="885" t="s">
        <v>139</v>
      </c>
      <c r="X23" s="881" t="s">
        <v>140</v>
      </c>
      <c r="Y23" s="855" t="s">
        <v>1272</v>
      </c>
      <c r="Z23" s="244"/>
      <c r="AA23" s="881" t="s">
        <v>141</v>
      </c>
      <c r="AB23" s="881" t="s">
        <v>142</v>
      </c>
      <c r="AC23" s="881" t="s">
        <v>143</v>
      </c>
      <c r="AD23" s="855" t="s">
        <v>1273</v>
      </c>
      <c r="AE23" s="475" t="s">
        <v>1274</v>
      </c>
      <c r="AF23" s="476"/>
      <c r="AG23" s="477"/>
      <c r="AH23" s="326"/>
    </row>
    <row r="24" spans="1:34" ht="58.5" customHeight="1" thickBot="1">
      <c r="A24" s="463">
        <v>13</v>
      </c>
      <c r="I24" s="204" t="s">
        <v>1119</v>
      </c>
      <c r="J24" s="205" t="s">
        <v>232</v>
      </c>
      <c r="K24" s="746" t="s">
        <v>552</v>
      </c>
      <c r="L24" s="839" t="s">
        <v>128</v>
      </c>
      <c r="M24" s="840" t="s">
        <v>974</v>
      </c>
      <c r="N24" s="840" t="s">
        <v>975</v>
      </c>
      <c r="O24" s="840" t="s">
        <v>973</v>
      </c>
      <c r="P24" s="838" t="s">
        <v>974</v>
      </c>
      <c r="Q24" s="838" t="s">
        <v>975</v>
      </c>
      <c r="R24" s="838" t="s">
        <v>973</v>
      </c>
      <c r="S24" s="846" t="s">
        <v>545</v>
      </c>
      <c r="T24" s="243">
        <f>(IF($E142&lt;&gt;0,$M$2,IF($L142&lt;&gt;0,$M$2,"")))</f>
      </c>
      <c r="U24" s="244"/>
      <c r="V24" s="886"/>
      <c r="W24" s="880"/>
      <c r="X24" s="886"/>
      <c r="Y24" s="880"/>
      <c r="Z24" s="244"/>
      <c r="AA24" s="876"/>
      <c r="AB24" s="876"/>
      <c r="AC24" s="876"/>
      <c r="AD24" s="876"/>
      <c r="AE24" s="478">
        <v>2015</v>
      </c>
      <c r="AF24" s="478">
        <v>2016</v>
      </c>
      <c r="AG24" s="478" t="s">
        <v>137</v>
      </c>
      <c r="AH24" s="479" t="s">
        <v>1275</v>
      </c>
    </row>
    <row r="25" spans="1:34" ht="18.75" thickBot="1">
      <c r="A25" s="463">
        <v>14</v>
      </c>
      <c r="I25" s="737"/>
      <c r="J25" s="462"/>
      <c r="K25" s="330" t="s">
        <v>745</v>
      </c>
      <c r="L25" s="580" t="s">
        <v>1276</v>
      </c>
      <c r="M25" s="331" t="s">
        <v>1277</v>
      </c>
      <c r="N25" s="331" t="s">
        <v>559</v>
      </c>
      <c r="O25" s="331" t="s">
        <v>560</v>
      </c>
      <c r="P25" s="331" t="s">
        <v>518</v>
      </c>
      <c r="Q25" s="331" t="s">
        <v>129</v>
      </c>
      <c r="R25" s="331" t="s">
        <v>130</v>
      </c>
      <c r="S25" s="580" t="s">
        <v>144</v>
      </c>
      <c r="T25" s="243">
        <f>(IF($E142&lt;&gt;0,$M$2,IF($L142&lt;&gt;0,$M$2,"")))</f>
      </c>
      <c r="U25" s="244"/>
      <c r="V25" s="332" t="s">
        <v>1278</v>
      </c>
      <c r="W25" s="332" t="s">
        <v>1279</v>
      </c>
      <c r="X25" s="333" t="s">
        <v>1280</v>
      </c>
      <c r="Y25" s="333" t="s">
        <v>1281</v>
      </c>
      <c r="Z25" s="244"/>
      <c r="AA25" s="735" t="s">
        <v>1282</v>
      </c>
      <c r="AB25" s="735" t="s">
        <v>1283</v>
      </c>
      <c r="AC25" s="735" t="s">
        <v>1284</v>
      </c>
      <c r="AD25" s="735" t="s">
        <v>1285</v>
      </c>
      <c r="AE25" s="735" t="s">
        <v>515</v>
      </c>
      <c r="AF25" s="735" t="s">
        <v>516</v>
      </c>
      <c r="AG25" s="735" t="s">
        <v>517</v>
      </c>
      <c r="AH25" s="480" t="s">
        <v>518</v>
      </c>
    </row>
    <row r="26" spans="1:34" ht="50.25" customHeight="1" thickBot="1">
      <c r="A26" s="463">
        <v>15</v>
      </c>
      <c r="I26" s="261"/>
      <c r="J26" s="836" t="e">
        <f>VLOOKUP(K26,OP_LIST2,2,FALSE)</f>
        <v>#N/A</v>
      </c>
      <c r="K26" s="837" t="s">
        <v>421</v>
      </c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519</v>
      </c>
      <c r="W26" s="481" t="s">
        <v>519</v>
      </c>
      <c r="X26" s="481" t="s">
        <v>520</v>
      </c>
      <c r="Y26" s="481" t="s">
        <v>521</v>
      </c>
      <c r="Z26" s="244"/>
      <c r="AA26" s="481" t="s">
        <v>519</v>
      </c>
      <c r="AB26" s="481" t="s">
        <v>519</v>
      </c>
      <c r="AC26" s="481" t="s">
        <v>553</v>
      </c>
      <c r="AD26" s="481" t="s">
        <v>523</v>
      </c>
      <c r="AE26" s="481" t="s">
        <v>519</v>
      </c>
      <c r="AF26" s="481" t="s">
        <v>519</v>
      </c>
      <c r="AG26" s="481" t="s">
        <v>519</v>
      </c>
      <c r="AH26" s="341" t="s">
        <v>524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951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70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554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7" t="s">
        <v>747</v>
      </c>
      <c r="K30" s="878"/>
      <c r="L30" s="844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748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749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9" t="s">
        <v>750</v>
      </c>
      <c r="K33" s="879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751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752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378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379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380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75" t="s">
        <v>1394</v>
      </c>
      <c r="K39" s="875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1395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1396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1397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1398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1399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75" t="s">
        <v>555</v>
      </c>
      <c r="K45" s="875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54" t="s">
        <v>1401</v>
      </c>
      <c r="K46" s="854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1402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1403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1404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1405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1406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1407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1408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1409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1410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1411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1412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1413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1414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1415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1416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1565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1417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64" t="s">
        <v>1487</v>
      </c>
      <c r="K64" s="864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1488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1489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1490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64" t="s">
        <v>566</v>
      </c>
      <c r="K68" s="864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1418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1419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556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1421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1422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64" t="s">
        <v>1423</v>
      </c>
      <c r="K74" s="864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948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1424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68" t="s">
        <v>1425</v>
      </c>
      <c r="K77" s="868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70" t="s">
        <v>1426</v>
      </c>
      <c r="K78" s="873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70" t="s">
        <v>1427</v>
      </c>
      <c r="K79" s="873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70" t="s">
        <v>1428</v>
      </c>
      <c r="K80" s="873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60" t="s">
        <v>1429</v>
      </c>
      <c r="K81" s="872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1430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1431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1432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1433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1434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1435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60" t="s">
        <v>1436</v>
      </c>
      <c r="K88" s="860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1437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557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1439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1440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1441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1442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68" t="s">
        <v>1443</v>
      </c>
      <c r="K95" s="874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69" t="s">
        <v>1444</v>
      </c>
      <c r="K96" s="869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69" t="s">
        <v>1445</v>
      </c>
      <c r="K97" s="869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60" t="s">
        <v>1446</v>
      </c>
      <c r="K98" s="872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1447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1448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1449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1450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1451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1452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64" t="s">
        <v>1453</v>
      </c>
      <c r="K105" s="864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1454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558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1456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68" t="s">
        <v>1457</v>
      </c>
      <c r="K109" s="868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69" t="s">
        <v>525</v>
      </c>
      <c r="K110" s="869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70" t="s">
        <v>1458</v>
      </c>
      <c r="K111" s="871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60" t="s">
        <v>1491</v>
      </c>
      <c r="K112" s="860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1492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1493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65" t="s">
        <v>1459</v>
      </c>
      <c r="K115" s="865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866" t="s">
        <v>1460</v>
      </c>
      <c r="K116" s="866"/>
      <c r="L116" s="847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1461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1462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401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402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403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404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405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867" t="s">
        <v>406</v>
      </c>
      <c r="K124" s="867"/>
      <c r="L124" s="847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949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407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65" t="s">
        <v>498</v>
      </c>
      <c r="K127" s="865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60" t="s">
        <v>499</v>
      </c>
      <c r="K128" s="860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500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501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502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503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61" t="s">
        <v>504</v>
      </c>
      <c r="K133" s="862"/>
      <c r="L133" s="847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505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506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507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63" t="s">
        <v>508</v>
      </c>
      <c r="K138" s="864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509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510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511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742</v>
      </c>
      <c r="K142" s="197" t="s">
        <v>512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1200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L23:O23"/>
    <mergeCell ref="P23:S23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28:K128"/>
    <mergeCell ref="J133:K133"/>
    <mergeCell ref="J127:K127"/>
    <mergeCell ref="J81:K81"/>
    <mergeCell ref="J105:K105"/>
    <mergeCell ref="J78:K78"/>
    <mergeCell ref="J79:K79"/>
    <mergeCell ref="J80:K80"/>
    <mergeCell ref="J97:K97"/>
    <mergeCell ref="J98:K98"/>
    <mergeCell ref="J88:K88"/>
    <mergeCell ref="J30:K30"/>
    <mergeCell ref="I14:K14"/>
    <mergeCell ref="I16:K16"/>
    <mergeCell ref="I19:K19"/>
    <mergeCell ref="J39:K39"/>
    <mergeCell ref="J45:K45"/>
    <mergeCell ref="J74:K74"/>
    <mergeCell ref="J77:K77"/>
    <mergeCell ref="J68:K68"/>
    <mergeCell ref="J46:K46"/>
    <mergeCell ref="AD23:AD24"/>
    <mergeCell ref="AA23:AA24"/>
    <mergeCell ref="AB23:AB24"/>
    <mergeCell ref="J64:K64"/>
    <mergeCell ref="J33:K33"/>
    <mergeCell ref="X23:X24"/>
    <mergeCell ref="Y23:Y24"/>
    <mergeCell ref="AC23:AC24"/>
    <mergeCell ref="V23:V24"/>
    <mergeCell ref="W23:W24"/>
  </mergeCells>
  <conditionalFormatting sqref="Y30:Y63 AD30:AD63 AD68:AD141 Y68:Y141">
    <cfRule type="cellIs" priority="5" dxfId="0" operator="lessThan" stopIfTrue="1">
      <formula>0</formula>
    </cfRule>
  </conditionalFormatting>
  <conditionalFormatting sqref="Y28 AD28">
    <cfRule type="cellIs" priority="4" dxfId="2" operator="lessThan" stopIfTrue="1">
      <formula>0</formula>
    </cfRule>
  </conditionalFormatting>
  <conditionalFormatting sqref="AD64:AD67 Y64 Y66:Y67">
    <cfRule type="cellIs" priority="2" dxfId="0" operator="lessThan" stopIfTrue="1">
      <formula>0</formula>
    </cfRule>
  </conditionalFormatting>
  <conditionalFormatting sqref="Y65">
    <cfRule type="cellIs" priority="1" dxfId="0" operator="lessThan" stopIfTrue="1">
      <formula>0</formula>
    </cfRule>
  </conditionalFormatting>
  <dataValidations count="6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type="list" allowBlank="1" showInputMessage="1" showErrorMessage="1" promptTitle="ИЗБЕРЕТЕ ОПЕРАТИВНА ПРОГРАМА" sqref="K26">
      <formula1>OP_LIST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954</v>
      </c>
      <c r="B1" s="631" t="s">
        <v>961</v>
      </c>
      <c r="C1" s="630"/>
    </row>
    <row r="2" spans="1:3" ht="31.5" customHeight="1">
      <c r="A2" s="730">
        <v>0</v>
      </c>
      <c r="B2" s="731" t="s">
        <v>1827</v>
      </c>
      <c r="C2" s="732" t="s">
        <v>1828</v>
      </c>
    </row>
    <row r="3" spans="1:4" ht="35.25" customHeight="1">
      <c r="A3" s="730">
        <v>17</v>
      </c>
      <c r="B3" s="733" t="s">
        <v>968</v>
      </c>
      <c r="C3" s="732" t="s">
        <v>68</v>
      </c>
      <c r="D3" s="589"/>
    </row>
    <row r="4" spans="1:3" ht="35.25" customHeight="1">
      <c r="A4" s="730">
        <v>33</v>
      </c>
      <c r="B4" s="733" t="s">
        <v>69</v>
      </c>
      <c r="C4" s="732" t="s">
        <v>1828</v>
      </c>
    </row>
    <row r="5" spans="1:3" ht="30">
      <c r="A5" s="730">
        <v>42</v>
      </c>
      <c r="B5" s="733" t="s">
        <v>967</v>
      </c>
      <c r="C5" s="732" t="s">
        <v>68</v>
      </c>
    </row>
    <row r="6" spans="1:4" ht="30">
      <c r="A6" s="730">
        <v>96</v>
      </c>
      <c r="B6" s="733" t="s">
        <v>965</v>
      </c>
      <c r="C6" s="732" t="s">
        <v>68</v>
      </c>
      <c r="D6" s="589"/>
    </row>
    <row r="7" spans="1:4" ht="30">
      <c r="A7" s="730">
        <v>97</v>
      </c>
      <c r="B7" s="733" t="s">
        <v>964</v>
      </c>
      <c r="C7" s="732" t="s">
        <v>68</v>
      </c>
      <c r="D7" s="590"/>
    </row>
    <row r="8" spans="1:4" ht="30">
      <c r="A8" s="730">
        <v>98</v>
      </c>
      <c r="B8" s="733" t="s">
        <v>966</v>
      </c>
      <c r="C8" s="732" t="s">
        <v>68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954</v>
      </c>
      <c r="B10" s="631" t="s">
        <v>960</v>
      </c>
      <c r="C10" s="630"/>
    </row>
    <row r="11" spans="1:3" ht="14.25">
      <c r="A11" s="709"/>
      <c r="B11" s="710" t="s">
        <v>70</v>
      </c>
      <c r="C11" s="709"/>
    </row>
    <row r="12" spans="1:3" ht="15.75">
      <c r="A12" s="711">
        <v>1101</v>
      </c>
      <c r="B12" s="712" t="s">
        <v>71</v>
      </c>
      <c r="C12" s="711">
        <v>1101</v>
      </c>
    </row>
    <row r="13" spans="1:3" ht="15.75">
      <c r="A13" s="711">
        <v>1103</v>
      </c>
      <c r="B13" s="713" t="s">
        <v>72</v>
      </c>
      <c r="C13" s="711">
        <v>1103</v>
      </c>
    </row>
    <row r="14" spans="1:3" ht="15.75">
      <c r="A14" s="711">
        <v>1104</v>
      </c>
      <c r="B14" s="714" t="s">
        <v>73</v>
      </c>
      <c r="C14" s="711">
        <v>1104</v>
      </c>
    </row>
    <row r="15" spans="1:3" ht="15.75">
      <c r="A15" s="711">
        <v>1105</v>
      </c>
      <c r="B15" s="714" t="s">
        <v>74</v>
      </c>
      <c r="C15" s="711">
        <v>1105</v>
      </c>
    </row>
    <row r="16" spans="1:3" ht="15.75">
      <c r="A16" s="711">
        <v>1106</v>
      </c>
      <c r="B16" s="714" t="s">
        <v>75</v>
      </c>
      <c r="C16" s="711">
        <v>1106</v>
      </c>
    </row>
    <row r="17" spans="1:3" ht="15.75">
      <c r="A17" s="711">
        <v>1107</v>
      </c>
      <c r="B17" s="714" t="s">
        <v>76</v>
      </c>
      <c r="C17" s="711">
        <v>1107</v>
      </c>
    </row>
    <row r="18" spans="1:3" ht="15.75">
      <c r="A18" s="711">
        <v>1108</v>
      </c>
      <c r="B18" s="714" t="s">
        <v>77</v>
      </c>
      <c r="C18" s="711">
        <v>1108</v>
      </c>
    </row>
    <row r="19" spans="1:3" ht="15.75">
      <c r="A19" s="711">
        <v>1111</v>
      </c>
      <c r="B19" s="715" t="s">
        <v>78</v>
      </c>
      <c r="C19" s="711">
        <v>1111</v>
      </c>
    </row>
    <row r="20" spans="1:3" ht="15.75">
      <c r="A20" s="711">
        <v>1115</v>
      </c>
      <c r="B20" s="715" t="s">
        <v>79</v>
      </c>
      <c r="C20" s="711">
        <v>1115</v>
      </c>
    </row>
    <row r="21" spans="1:3" ht="15.75">
      <c r="A21" s="711">
        <v>1116</v>
      </c>
      <c r="B21" s="715" t="s">
        <v>980</v>
      </c>
      <c r="C21" s="711">
        <v>1116</v>
      </c>
    </row>
    <row r="22" spans="1:3" ht="15.75">
      <c r="A22" s="711">
        <v>1117</v>
      </c>
      <c r="B22" s="715" t="s">
        <v>981</v>
      </c>
      <c r="C22" s="711">
        <v>1117</v>
      </c>
    </row>
    <row r="23" spans="1:3" ht="15.75">
      <c r="A23" s="711">
        <v>1121</v>
      </c>
      <c r="B23" s="714" t="s">
        <v>982</v>
      </c>
      <c r="C23" s="711">
        <v>1121</v>
      </c>
    </row>
    <row r="24" spans="1:3" ht="15.75">
      <c r="A24" s="711">
        <v>1122</v>
      </c>
      <c r="B24" s="714" t="s">
        <v>983</v>
      </c>
      <c r="C24" s="711">
        <v>1122</v>
      </c>
    </row>
    <row r="25" spans="1:3" ht="15.75">
      <c r="A25" s="711">
        <v>1123</v>
      </c>
      <c r="B25" s="714" t="s">
        <v>984</v>
      </c>
      <c r="C25" s="711">
        <v>1123</v>
      </c>
    </row>
    <row r="26" spans="1:3" ht="15.75">
      <c r="A26" s="711">
        <v>1125</v>
      </c>
      <c r="B26" s="716" t="s">
        <v>985</v>
      </c>
      <c r="C26" s="711">
        <v>1125</v>
      </c>
    </row>
    <row r="27" spans="1:3" ht="15.75">
      <c r="A27" s="711">
        <v>1128</v>
      </c>
      <c r="B27" s="714" t="s">
        <v>986</v>
      </c>
      <c r="C27" s="711">
        <v>1128</v>
      </c>
    </row>
    <row r="28" spans="1:3" ht="15.75">
      <c r="A28" s="711">
        <v>1139</v>
      </c>
      <c r="B28" s="717" t="s">
        <v>987</v>
      </c>
      <c r="C28" s="711">
        <v>1139</v>
      </c>
    </row>
    <row r="29" spans="1:3" ht="15.75">
      <c r="A29" s="711">
        <v>1141</v>
      </c>
      <c r="B29" s="715" t="s">
        <v>988</v>
      </c>
      <c r="C29" s="711">
        <v>1141</v>
      </c>
    </row>
    <row r="30" spans="1:3" ht="15.75">
      <c r="A30" s="711">
        <v>1142</v>
      </c>
      <c r="B30" s="714" t="s">
        <v>989</v>
      </c>
      <c r="C30" s="711">
        <v>1142</v>
      </c>
    </row>
    <row r="31" spans="1:3" ht="15.75">
      <c r="A31" s="711">
        <v>1143</v>
      </c>
      <c r="B31" s="715" t="s">
        <v>990</v>
      </c>
      <c r="C31" s="711">
        <v>1143</v>
      </c>
    </row>
    <row r="32" spans="1:3" ht="15.75">
      <c r="A32" s="711">
        <v>1144</v>
      </c>
      <c r="B32" s="715" t="s">
        <v>991</v>
      </c>
      <c r="C32" s="711">
        <v>1144</v>
      </c>
    </row>
    <row r="33" spans="1:3" ht="15.75">
      <c r="A33" s="711">
        <v>1145</v>
      </c>
      <c r="B33" s="714" t="s">
        <v>992</v>
      </c>
      <c r="C33" s="711">
        <v>1145</v>
      </c>
    </row>
    <row r="34" spans="1:3" ht="15.75">
      <c r="A34" s="711">
        <v>1146</v>
      </c>
      <c r="B34" s="715" t="s">
        <v>993</v>
      </c>
      <c r="C34" s="711">
        <v>1146</v>
      </c>
    </row>
    <row r="35" spans="1:3" ht="15.75">
      <c r="A35" s="711">
        <v>1147</v>
      </c>
      <c r="B35" s="715" t="s">
        <v>994</v>
      </c>
      <c r="C35" s="711">
        <v>1147</v>
      </c>
    </row>
    <row r="36" spans="1:3" ht="15.75">
      <c r="A36" s="711">
        <v>1148</v>
      </c>
      <c r="B36" s="715" t="s">
        <v>995</v>
      </c>
      <c r="C36" s="711">
        <v>1148</v>
      </c>
    </row>
    <row r="37" spans="1:3" ht="15.75">
      <c r="A37" s="711">
        <v>1149</v>
      </c>
      <c r="B37" s="715" t="s">
        <v>996</v>
      </c>
      <c r="C37" s="711">
        <v>1149</v>
      </c>
    </row>
    <row r="38" spans="1:3" ht="15.75">
      <c r="A38" s="711">
        <v>1151</v>
      </c>
      <c r="B38" s="715" t="s">
        <v>997</v>
      </c>
      <c r="C38" s="711">
        <v>1151</v>
      </c>
    </row>
    <row r="39" spans="1:3" ht="15.75">
      <c r="A39" s="711">
        <v>1158</v>
      </c>
      <c r="B39" s="714" t="s">
        <v>998</v>
      </c>
      <c r="C39" s="711">
        <v>1158</v>
      </c>
    </row>
    <row r="40" spans="1:3" ht="15.75">
      <c r="A40" s="711">
        <v>1161</v>
      </c>
      <c r="B40" s="714" t="s">
        <v>999</v>
      </c>
      <c r="C40" s="711">
        <v>1161</v>
      </c>
    </row>
    <row r="41" spans="1:3" ht="15.75">
      <c r="A41" s="711">
        <v>1162</v>
      </c>
      <c r="B41" s="714" t="s">
        <v>1000</v>
      </c>
      <c r="C41" s="711">
        <v>1162</v>
      </c>
    </row>
    <row r="42" spans="1:3" ht="15.75">
      <c r="A42" s="711">
        <v>1163</v>
      </c>
      <c r="B42" s="714" t="s">
        <v>1001</v>
      </c>
      <c r="C42" s="711">
        <v>1163</v>
      </c>
    </row>
    <row r="43" spans="1:3" ht="15.75">
      <c r="A43" s="711">
        <v>1168</v>
      </c>
      <c r="B43" s="714" t="s">
        <v>1002</v>
      </c>
      <c r="C43" s="711">
        <v>1168</v>
      </c>
    </row>
    <row r="44" spans="1:3" ht="15.75">
      <c r="A44" s="711">
        <v>1179</v>
      </c>
      <c r="B44" s="715" t="s">
        <v>1003</v>
      </c>
      <c r="C44" s="711">
        <v>1179</v>
      </c>
    </row>
    <row r="45" spans="1:3" ht="15.75">
      <c r="A45" s="711">
        <v>2201</v>
      </c>
      <c r="B45" s="715" t="s">
        <v>1004</v>
      </c>
      <c r="C45" s="711">
        <v>2201</v>
      </c>
    </row>
    <row r="46" spans="1:3" ht="15.75">
      <c r="A46" s="711">
        <v>2205</v>
      </c>
      <c r="B46" s="714" t="s">
        <v>1005</v>
      </c>
      <c r="C46" s="711">
        <v>2205</v>
      </c>
    </row>
    <row r="47" spans="1:3" ht="15.75">
      <c r="A47" s="711">
        <v>2206</v>
      </c>
      <c r="B47" s="717" t="s">
        <v>1006</v>
      </c>
      <c r="C47" s="711">
        <v>2206</v>
      </c>
    </row>
    <row r="48" spans="1:3" ht="15.75">
      <c r="A48" s="711">
        <v>2215</v>
      </c>
      <c r="B48" s="714" t="s">
        <v>1007</v>
      </c>
      <c r="C48" s="711">
        <v>2215</v>
      </c>
    </row>
    <row r="49" spans="1:3" ht="15.75">
      <c r="A49" s="711">
        <v>2218</v>
      </c>
      <c r="B49" s="714" t="s">
        <v>1008</v>
      </c>
      <c r="C49" s="711">
        <v>2218</v>
      </c>
    </row>
    <row r="50" spans="1:3" ht="15.75">
      <c r="A50" s="711">
        <v>2219</v>
      </c>
      <c r="B50" s="714" t="s">
        <v>1009</v>
      </c>
      <c r="C50" s="711">
        <v>2219</v>
      </c>
    </row>
    <row r="51" spans="1:3" ht="15.75">
      <c r="A51" s="711">
        <v>2221</v>
      </c>
      <c r="B51" s="715" t="s">
        <v>1010</v>
      </c>
      <c r="C51" s="711">
        <v>2221</v>
      </c>
    </row>
    <row r="52" spans="1:3" ht="15.75">
      <c r="A52" s="711">
        <v>2222</v>
      </c>
      <c r="B52" s="718" t="s">
        <v>1011</v>
      </c>
      <c r="C52" s="711">
        <v>2222</v>
      </c>
    </row>
    <row r="53" spans="1:3" ht="15.75">
      <c r="A53" s="711">
        <v>2223</v>
      </c>
      <c r="B53" s="718" t="s">
        <v>1012</v>
      </c>
      <c r="C53" s="711">
        <v>2223</v>
      </c>
    </row>
    <row r="54" spans="1:3" ht="15.75">
      <c r="A54" s="711">
        <v>2224</v>
      </c>
      <c r="B54" s="717" t="s">
        <v>1013</v>
      </c>
      <c r="C54" s="711">
        <v>2224</v>
      </c>
    </row>
    <row r="55" spans="1:3" ht="15.75">
      <c r="A55" s="711">
        <v>2225</v>
      </c>
      <c r="B55" s="714" t="s">
        <v>1014</v>
      </c>
      <c r="C55" s="711">
        <v>2225</v>
      </c>
    </row>
    <row r="56" spans="1:3" ht="15.75">
      <c r="A56" s="711">
        <v>2228</v>
      </c>
      <c r="B56" s="714" t="s">
        <v>1015</v>
      </c>
      <c r="C56" s="711">
        <v>2228</v>
      </c>
    </row>
    <row r="57" spans="1:3" ht="15.75">
      <c r="A57" s="711">
        <v>2239</v>
      </c>
      <c r="B57" s="715" t="s">
        <v>1016</v>
      </c>
      <c r="C57" s="711">
        <v>2239</v>
      </c>
    </row>
    <row r="58" spans="1:3" ht="15.75">
      <c r="A58" s="711">
        <v>2241</v>
      </c>
      <c r="B58" s="718" t="s">
        <v>1017</v>
      </c>
      <c r="C58" s="711">
        <v>2241</v>
      </c>
    </row>
    <row r="59" spans="1:3" ht="15.75">
      <c r="A59" s="711">
        <v>2242</v>
      </c>
      <c r="B59" s="718" t="s">
        <v>1018</v>
      </c>
      <c r="C59" s="711">
        <v>2242</v>
      </c>
    </row>
    <row r="60" spans="1:3" ht="15.75">
      <c r="A60" s="711">
        <v>2243</v>
      </c>
      <c r="B60" s="718" t="s">
        <v>1019</v>
      </c>
      <c r="C60" s="711">
        <v>2243</v>
      </c>
    </row>
    <row r="61" spans="1:3" ht="15.75">
      <c r="A61" s="711">
        <v>2244</v>
      </c>
      <c r="B61" s="718" t="s">
        <v>1020</v>
      </c>
      <c r="C61" s="711">
        <v>2244</v>
      </c>
    </row>
    <row r="62" spans="1:3" ht="15.75">
      <c r="A62" s="711">
        <v>2245</v>
      </c>
      <c r="B62" s="719" t="s">
        <v>1021</v>
      </c>
      <c r="C62" s="711">
        <v>2245</v>
      </c>
    </row>
    <row r="63" spans="1:3" ht="15.75">
      <c r="A63" s="711">
        <v>2246</v>
      </c>
      <c r="B63" s="718" t="s">
        <v>1022</v>
      </c>
      <c r="C63" s="711">
        <v>2246</v>
      </c>
    </row>
    <row r="64" spans="1:3" ht="15.75">
      <c r="A64" s="711">
        <v>2247</v>
      </c>
      <c r="B64" s="718" t="s">
        <v>1023</v>
      </c>
      <c r="C64" s="711">
        <v>2247</v>
      </c>
    </row>
    <row r="65" spans="1:3" ht="15.75">
      <c r="A65" s="711">
        <v>2248</v>
      </c>
      <c r="B65" s="718" t="s">
        <v>1024</v>
      </c>
      <c r="C65" s="711">
        <v>2248</v>
      </c>
    </row>
    <row r="66" spans="1:3" ht="15.75">
      <c r="A66" s="711">
        <v>2249</v>
      </c>
      <c r="B66" s="718" t="s">
        <v>148</v>
      </c>
      <c r="C66" s="711">
        <v>2249</v>
      </c>
    </row>
    <row r="67" spans="1:3" ht="15.75">
      <c r="A67" s="711">
        <v>2258</v>
      </c>
      <c r="B67" s="714" t="s">
        <v>149</v>
      </c>
      <c r="C67" s="711">
        <v>2258</v>
      </c>
    </row>
    <row r="68" spans="1:3" ht="15.75">
      <c r="A68" s="711">
        <v>2259</v>
      </c>
      <c r="B68" s="717" t="s">
        <v>150</v>
      </c>
      <c r="C68" s="711">
        <v>2259</v>
      </c>
    </row>
    <row r="69" spans="1:3" ht="15.75">
      <c r="A69" s="711">
        <v>2261</v>
      </c>
      <c r="B69" s="715" t="s">
        <v>151</v>
      </c>
      <c r="C69" s="711">
        <v>2261</v>
      </c>
    </row>
    <row r="70" spans="1:3" ht="15.75">
      <c r="A70" s="711">
        <v>2268</v>
      </c>
      <c r="B70" s="714" t="s">
        <v>152</v>
      </c>
      <c r="C70" s="711">
        <v>2268</v>
      </c>
    </row>
    <row r="71" spans="1:3" ht="15.75">
      <c r="A71" s="711">
        <v>2279</v>
      </c>
      <c r="B71" s="715" t="s">
        <v>153</v>
      </c>
      <c r="C71" s="711">
        <v>2279</v>
      </c>
    </row>
    <row r="72" spans="1:3" ht="15.75">
      <c r="A72" s="711">
        <v>2281</v>
      </c>
      <c r="B72" s="717" t="s">
        <v>154</v>
      </c>
      <c r="C72" s="711">
        <v>2281</v>
      </c>
    </row>
    <row r="73" spans="1:3" ht="15.75">
      <c r="A73" s="711">
        <v>2282</v>
      </c>
      <c r="B73" s="717" t="s">
        <v>155</v>
      </c>
      <c r="C73" s="711">
        <v>2282</v>
      </c>
    </row>
    <row r="74" spans="1:3" ht="15.75">
      <c r="A74" s="711">
        <v>2283</v>
      </c>
      <c r="B74" s="717" t="s">
        <v>156</v>
      </c>
      <c r="C74" s="711">
        <v>2283</v>
      </c>
    </row>
    <row r="75" spans="1:3" ht="15.75">
      <c r="A75" s="711">
        <v>2284</v>
      </c>
      <c r="B75" s="717" t="s">
        <v>157</v>
      </c>
      <c r="C75" s="711">
        <v>2284</v>
      </c>
    </row>
    <row r="76" spans="1:3" ht="15.75">
      <c r="A76" s="711">
        <v>2285</v>
      </c>
      <c r="B76" s="717" t="s">
        <v>158</v>
      </c>
      <c r="C76" s="711">
        <v>2285</v>
      </c>
    </row>
    <row r="77" spans="1:3" ht="15.75">
      <c r="A77" s="711">
        <v>2288</v>
      </c>
      <c r="B77" s="717" t="s">
        <v>159</v>
      </c>
      <c r="C77" s="711">
        <v>2288</v>
      </c>
    </row>
    <row r="78" spans="1:3" ht="15.75">
      <c r="A78" s="711">
        <v>2289</v>
      </c>
      <c r="B78" s="717" t="s">
        <v>160</v>
      </c>
      <c r="C78" s="711">
        <v>2289</v>
      </c>
    </row>
    <row r="79" spans="1:3" ht="15.75">
      <c r="A79" s="711">
        <v>3301</v>
      </c>
      <c r="B79" s="714" t="s">
        <v>161</v>
      </c>
      <c r="C79" s="711">
        <v>3301</v>
      </c>
    </row>
    <row r="80" spans="1:3" ht="15.75">
      <c r="A80" s="711">
        <v>3311</v>
      </c>
      <c r="B80" s="714" t="s">
        <v>162</v>
      </c>
      <c r="C80" s="711">
        <v>3311</v>
      </c>
    </row>
    <row r="81" spans="1:3" ht="15.75">
      <c r="A81" s="711">
        <v>3312</v>
      </c>
      <c r="B81" s="715" t="s">
        <v>163</v>
      </c>
      <c r="C81" s="711">
        <v>3312</v>
      </c>
    </row>
    <row r="82" spans="1:3" ht="15.75">
      <c r="A82" s="711">
        <v>3314</v>
      </c>
      <c r="B82" s="714" t="s">
        <v>164</v>
      </c>
      <c r="C82" s="711">
        <v>3314</v>
      </c>
    </row>
    <row r="83" spans="1:3" ht="15.75">
      <c r="A83" s="711">
        <v>3315</v>
      </c>
      <c r="B83" s="714" t="s">
        <v>165</v>
      </c>
      <c r="C83" s="711">
        <v>3315</v>
      </c>
    </row>
    <row r="84" spans="1:3" ht="15.75">
      <c r="A84" s="711">
        <v>3318</v>
      </c>
      <c r="B84" s="717" t="s">
        <v>166</v>
      </c>
      <c r="C84" s="711">
        <v>3318</v>
      </c>
    </row>
    <row r="85" spans="1:3" ht="15.75">
      <c r="A85" s="711">
        <v>3321</v>
      </c>
      <c r="B85" s="714" t="s">
        <v>167</v>
      </c>
      <c r="C85" s="711">
        <v>3321</v>
      </c>
    </row>
    <row r="86" spans="1:3" ht="15.75">
      <c r="A86" s="711">
        <v>3322</v>
      </c>
      <c r="B86" s="715" t="s">
        <v>168</v>
      </c>
      <c r="C86" s="711">
        <v>3322</v>
      </c>
    </row>
    <row r="87" spans="1:3" ht="15.75">
      <c r="A87" s="711">
        <v>3324</v>
      </c>
      <c r="B87" s="717" t="s">
        <v>169</v>
      </c>
      <c r="C87" s="711">
        <v>3324</v>
      </c>
    </row>
    <row r="88" spans="1:3" ht="15.75">
      <c r="A88" s="711">
        <v>3325</v>
      </c>
      <c r="B88" s="715" t="s">
        <v>170</v>
      </c>
      <c r="C88" s="711">
        <v>3325</v>
      </c>
    </row>
    <row r="89" spans="1:3" ht="15.75">
      <c r="A89" s="711">
        <v>3326</v>
      </c>
      <c r="B89" s="714" t="s">
        <v>171</v>
      </c>
      <c r="C89" s="711">
        <v>3326</v>
      </c>
    </row>
    <row r="90" spans="1:3" ht="15.75">
      <c r="A90" s="711">
        <v>3332</v>
      </c>
      <c r="B90" s="714" t="s">
        <v>172</v>
      </c>
      <c r="C90" s="711">
        <v>3332</v>
      </c>
    </row>
    <row r="91" spans="1:3" ht="15.75">
      <c r="A91" s="711">
        <v>3333</v>
      </c>
      <c r="B91" s="715" t="s">
        <v>173</v>
      </c>
      <c r="C91" s="711">
        <v>3333</v>
      </c>
    </row>
    <row r="92" spans="1:3" ht="15.75">
      <c r="A92" s="711">
        <v>3334</v>
      </c>
      <c r="B92" s="715" t="s">
        <v>291</v>
      </c>
      <c r="C92" s="711">
        <v>3334</v>
      </c>
    </row>
    <row r="93" spans="1:3" ht="15.75">
      <c r="A93" s="711">
        <v>3336</v>
      </c>
      <c r="B93" s="715" t="s">
        <v>292</v>
      </c>
      <c r="C93" s="711">
        <v>3336</v>
      </c>
    </row>
    <row r="94" spans="1:3" ht="15.75">
      <c r="A94" s="711">
        <v>3337</v>
      </c>
      <c r="B94" s="714" t="s">
        <v>293</v>
      </c>
      <c r="C94" s="711">
        <v>3337</v>
      </c>
    </row>
    <row r="95" spans="1:3" ht="15.75">
      <c r="A95" s="711">
        <v>3341</v>
      </c>
      <c r="B95" s="715" t="s">
        <v>294</v>
      </c>
      <c r="C95" s="711">
        <v>3341</v>
      </c>
    </row>
    <row r="96" spans="1:3" ht="15.75">
      <c r="A96" s="711">
        <v>3349</v>
      </c>
      <c r="B96" s="715" t="s">
        <v>174</v>
      </c>
      <c r="C96" s="711">
        <v>3349</v>
      </c>
    </row>
    <row r="97" spans="1:3" ht="15.75">
      <c r="A97" s="711">
        <v>3359</v>
      </c>
      <c r="B97" s="715" t="s">
        <v>175</v>
      </c>
      <c r="C97" s="711">
        <v>3359</v>
      </c>
    </row>
    <row r="98" spans="1:3" ht="15.75">
      <c r="A98" s="711">
        <v>3369</v>
      </c>
      <c r="B98" s="715" t="s">
        <v>176</v>
      </c>
      <c r="C98" s="711">
        <v>3369</v>
      </c>
    </row>
    <row r="99" spans="1:3" ht="15.75">
      <c r="A99" s="711">
        <v>3388</v>
      </c>
      <c r="B99" s="714" t="s">
        <v>177</v>
      </c>
      <c r="C99" s="711">
        <v>3388</v>
      </c>
    </row>
    <row r="100" spans="1:3" ht="15.75">
      <c r="A100" s="711">
        <v>3389</v>
      </c>
      <c r="B100" s="715" t="s">
        <v>178</v>
      </c>
      <c r="C100" s="711">
        <v>3389</v>
      </c>
    </row>
    <row r="101" spans="1:3" ht="15.75">
      <c r="A101" s="711">
        <v>4401</v>
      </c>
      <c r="B101" s="714" t="s">
        <v>179</v>
      </c>
      <c r="C101" s="711">
        <v>4401</v>
      </c>
    </row>
    <row r="102" spans="1:3" ht="15.75">
      <c r="A102" s="711">
        <v>4412</v>
      </c>
      <c r="B102" s="717" t="s">
        <v>180</v>
      </c>
      <c r="C102" s="711">
        <v>4412</v>
      </c>
    </row>
    <row r="103" spans="1:3" ht="15.75">
      <c r="A103" s="711">
        <v>4415</v>
      </c>
      <c r="B103" s="715" t="s">
        <v>181</v>
      </c>
      <c r="C103" s="711">
        <v>4415</v>
      </c>
    </row>
    <row r="104" spans="1:3" ht="15.75">
      <c r="A104" s="711">
        <v>4418</v>
      </c>
      <c r="B104" s="715" t="s">
        <v>182</v>
      </c>
      <c r="C104" s="711">
        <v>4418</v>
      </c>
    </row>
    <row r="105" spans="1:3" ht="15.75">
      <c r="A105" s="711">
        <v>4429</v>
      </c>
      <c r="B105" s="714" t="s">
        <v>183</v>
      </c>
      <c r="C105" s="711">
        <v>4429</v>
      </c>
    </row>
    <row r="106" spans="1:3" ht="15.75">
      <c r="A106" s="711">
        <v>4431</v>
      </c>
      <c r="B106" s="715" t="s">
        <v>184</v>
      </c>
      <c r="C106" s="711">
        <v>4431</v>
      </c>
    </row>
    <row r="107" spans="1:3" ht="15.75">
      <c r="A107" s="711">
        <v>4433</v>
      </c>
      <c r="B107" s="715" t="s">
        <v>185</v>
      </c>
      <c r="C107" s="711">
        <v>4433</v>
      </c>
    </row>
    <row r="108" spans="1:3" ht="15.75">
      <c r="A108" s="711">
        <v>4436</v>
      </c>
      <c r="B108" s="715" t="s">
        <v>186</v>
      </c>
      <c r="C108" s="711">
        <v>4436</v>
      </c>
    </row>
    <row r="109" spans="1:3" ht="15.75">
      <c r="A109" s="711">
        <v>4437</v>
      </c>
      <c r="B109" s="716" t="s">
        <v>1070</v>
      </c>
      <c r="C109" s="711">
        <v>4437</v>
      </c>
    </row>
    <row r="110" spans="1:3" ht="15.75">
      <c r="A110" s="711">
        <v>4450</v>
      </c>
      <c r="B110" s="715" t="s">
        <v>1071</v>
      </c>
      <c r="C110" s="711">
        <v>4450</v>
      </c>
    </row>
    <row r="111" spans="1:3" ht="15.75">
      <c r="A111" s="711">
        <v>4451</v>
      </c>
      <c r="B111" s="720" t="s">
        <v>1072</v>
      </c>
      <c r="C111" s="711">
        <v>4451</v>
      </c>
    </row>
    <row r="112" spans="1:3" ht="15.75">
      <c r="A112" s="711">
        <v>4452</v>
      </c>
      <c r="B112" s="720" t="s">
        <v>1073</v>
      </c>
      <c r="C112" s="711">
        <v>4452</v>
      </c>
    </row>
    <row r="113" spans="1:3" ht="15.75">
      <c r="A113" s="711">
        <v>4453</v>
      </c>
      <c r="B113" s="720" t="s">
        <v>1074</v>
      </c>
      <c r="C113" s="711">
        <v>4453</v>
      </c>
    </row>
    <row r="114" spans="1:3" ht="15.75">
      <c r="A114" s="711">
        <v>4454</v>
      </c>
      <c r="B114" s="721" t="s">
        <v>1075</v>
      </c>
      <c r="C114" s="711">
        <v>4454</v>
      </c>
    </row>
    <row r="115" spans="1:3" ht="15.75">
      <c r="A115" s="711">
        <v>4455</v>
      </c>
      <c r="B115" s="721" t="s">
        <v>1076</v>
      </c>
      <c r="C115" s="711">
        <v>4455</v>
      </c>
    </row>
    <row r="116" spans="1:3" ht="15.75">
      <c r="A116" s="711">
        <v>4456</v>
      </c>
      <c r="B116" s="720" t="s">
        <v>1077</v>
      </c>
      <c r="C116" s="711">
        <v>4456</v>
      </c>
    </row>
    <row r="117" spans="1:3" ht="15.75">
      <c r="A117" s="711">
        <v>4457</v>
      </c>
      <c r="B117" s="722" t="s">
        <v>1078</v>
      </c>
      <c r="C117" s="711">
        <v>4457</v>
      </c>
    </row>
    <row r="118" spans="1:3" ht="15.75">
      <c r="A118" s="711">
        <v>4458</v>
      </c>
      <c r="B118" s="723" t="s">
        <v>1575</v>
      </c>
      <c r="C118" s="711">
        <v>4458</v>
      </c>
    </row>
    <row r="119" spans="1:3" ht="15.75">
      <c r="A119" s="711">
        <v>4459</v>
      </c>
      <c r="B119" s="724" t="s">
        <v>947</v>
      </c>
      <c r="C119" s="711">
        <v>4459</v>
      </c>
    </row>
    <row r="120" spans="1:3" ht="15.75">
      <c r="A120" s="711">
        <v>4465</v>
      </c>
      <c r="B120" s="712" t="s">
        <v>1079</v>
      </c>
      <c r="C120" s="711">
        <v>4465</v>
      </c>
    </row>
    <row r="121" spans="1:3" ht="15.75">
      <c r="A121" s="711">
        <v>4467</v>
      </c>
      <c r="B121" s="713" t="s">
        <v>1080</v>
      </c>
      <c r="C121" s="711">
        <v>4467</v>
      </c>
    </row>
    <row r="122" spans="1:3" ht="15.75">
      <c r="A122" s="711">
        <v>4468</v>
      </c>
      <c r="B122" s="714" t="s">
        <v>1081</v>
      </c>
      <c r="C122" s="711">
        <v>4468</v>
      </c>
    </row>
    <row r="123" spans="1:3" ht="15.75">
      <c r="A123" s="711">
        <v>4469</v>
      </c>
      <c r="B123" s="715" t="s">
        <v>1082</v>
      </c>
      <c r="C123" s="711">
        <v>4469</v>
      </c>
    </row>
    <row r="124" spans="1:3" ht="15.75">
      <c r="A124" s="711">
        <v>5501</v>
      </c>
      <c r="B124" s="714" t="s">
        <v>1083</v>
      </c>
      <c r="C124" s="711">
        <v>5501</v>
      </c>
    </row>
    <row r="125" spans="1:3" ht="15.75">
      <c r="A125" s="711">
        <v>5511</v>
      </c>
      <c r="B125" s="719" t="s">
        <v>1084</v>
      </c>
      <c r="C125" s="711">
        <v>5511</v>
      </c>
    </row>
    <row r="126" spans="1:3" ht="15.75">
      <c r="A126" s="711">
        <v>5512</v>
      </c>
      <c r="B126" s="714" t="s">
        <v>1085</v>
      </c>
      <c r="C126" s="711">
        <v>5512</v>
      </c>
    </row>
    <row r="127" spans="1:3" ht="15.75">
      <c r="A127" s="711">
        <v>5513</v>
      </c>
      <c r="B127" s="722" t="s">
        <v>328</v>
      </c>
      <c r="C127" s="711">
        <v>5513</v>
      </c>
    </row>
    <row r="128" spans="1:3" ht="15.75">
      <c r="A128" s="711">
        <v>5514</v>
      </c>
      <c r="B128" s="722" t="s">
        <v>329</v>
      </c>
      <c r="C128" s="711">
        <v>5514</v>
      </c>
    </row>
    <row r="129" spans="1:3" ht="15.75">
      <c r="A129" s="711">
        <v>5515</v>
      </c>
      <c r="B129" s="722" t="s">
        <v>330</v>
      </c>
      <c r="C129" s="711">
        <v>5515</v>
      </c>
    </row>
    <row r="130" spans="1:3" ht="15.75">
      <c r="A130" s="711">
        <v>5516</v>
      </c>
      <c r="B130" s="722" t="s">
        <v>331</v>
      </c>
      <c r="C130" s="711">
        <v>5516</v>
      </c>
    </row>
    <row r="131" spans="1:3" ht="15.75">
      <c r="A131" s="711">
        <v>5517</v>
      </c>
      <c r="B131" s="722" t="s">
        <v>332</v>
      </c>
      <c r="C131" s="711">
        <v>5517</v>
      </c>
    </row>
    <row r="132" spans="1:3" ht="15.75">
      <c r="A132" s="711">
        <v>5518</v>
      </c>
      <c r="B132" s="714" t="s">
        <v>333</v>
      </c>
      <c r="C132" s="711">
        <v>5518</v>
      </c>
    </row>
    <row r="133" spans="1:3" ht="15.75">
      <c r="A133" s="711">
        <v>5519</v>
      </c>
      <c r="B133" s="714" t="s">
        <v>334</v>
      </c>
      <c r="C133" s="711">
        <v>5519</v>
      </c>
    </row>
    <row r="134" spans="1:3" ht="15.75">
      <c r="A134" s="711">
        <v>5521</v>
      </c>
      <c r="B134" s="714" t="s">
        <v>335</v>
      </c>
      <c r="C134" s="711">
        <v>5521</v>
      </c>
    </row>
    <row r="135" spans="1:3" ht="15.75">
      <c r="A135" s="711">
        <v>5522</v>
      </c>
      <c r="B135" s="725" t="s">
        <v>336</v>
      </c>
      <c r="C135" s="711">
        <v>5522</v>
      </c>
    </row>
    <row r="136" spans="1:3" ht="15.75">
      <c r="A136" s="711">
        <v>5524</v>
      </c>
      <c r="B136" s="712" t="s">
        <v>337</v>
      </c>
      <c r="C136" s="711">
        <v>5524</v>
      </c>
    </row>
    <row r="137" spans="1:3" ht="15.75">
      <c r="A137" s="711">
        <v>5525</v>
      </c>
      <c r="B137" s="719" t="s">
        <v>338</v>
      </c>
      <c r="C137" s="711">
        <v>5525</v>
      </c>
    </row>
    <row r="138" spans="1:3" ht="15.75">
      <c r="A138" s="711">
        <v>5526</v>
      </c>
      <c r="B138" s="716" t="s">
        <v>339</v>
      </c>
      <c r="C138" s="711">
        <v>5526</v>
      </c>
    </row>
    <row r="139" spans="1:3" ht="15.75">
      <c r="A139" s="711">
        <v>5527</v>
      </c>
      <c r="B139" s="716" t="s">
        <v>340</v>
      </c>
      <c r="C139" s="711">
        <v>5527</v>
      </c>
    </row>
    <row r="140" spans="1:3" ht="15.75">
      <c r="A140" s="711">
        <v>5528</v>
      </c>
      <c r="B140" s="716" t="s">
        <v>341</v>
      </c>
      <c r="C140" s="711">
        <v>5528</v>
      </c>
    </row>
    <row r="141" spans="1:3" ht="15.75">
      <c r="A141" s="711">
        <v>5529</v>
      </c>
      <c r="B141" s="716" t="s">
        <v>342</v>
      </c>
      <c r="C141" s="711">
        <v>5529</v>
      </c>
    </row>
    <row r="142" spans="1:3" ht="15.75">
      <c r="A142" s="711">
        <v>5530</v>
      </c>
      <c r="B142" s="716" t="s">
        <v>343</v>
      </c>
      <c r="C142" s="711">
        <v>5530</v>
      </c>
    </row>
    <row r="143" spans="1:3" ht="15.75">
      <c r="A143" s="711">
        <v>5531</v>
      </c>
      <c r="B143" s="719" t="s">
        <v>344</v>
      </c>
      <c r="C143" s="711">
        <v>5531</v>
      </c>
    </row>
    <row r="144" spans="1:3" ht="15.75">
      <c r="A144" s="711">
        <v>5532</v>
      </c>
      <c r="B144" s="725" t="s">
        <v>345</v>
      </c>
      <c r="C144" s="711">
        <v>5532</v>
      </c>
    </row>
    <row r="145" spans="1:3" ht="15.75">
      <c r="A145" s="711">
        <v>5533</v>
      </c>
      <c r="B145" s="725" t="s">
        <v>346</v>
      </c>
      <c r="C145" s="711">
        <v>5533</v>
      </c>
    </row>
    <row r="146" spans="1:3" ht="15">
      <c r="A146" s="726">
        <v>5534</v>
      </c>
      <c r="B146" s="725" t="s">
        <v>347</v>
      </c>
      <c r="C146" s="726">
        <v>5534</v>
      </c>
    </row>
    <row r="147" spans="1:3" ht="15">
      <c r="A147" s="726">
        <v>5535</v>
      </c>
      <c r="B147" s="725" t="s">
        <v>348</v>
      </c>
      <c r="C147" s="726">
        <v>5535</v>
      </c>
    </row>
    <row r="148" spans="1:3" ht="15.75">
      <c r="A148" s="711">
        <v>5538</v>
      </c>
      <c r="B148" s="719" t="s">
        <v>349</v>
      </c>
      <c r="C148" s="711">
        <v>5538</v>
      </c>
    </row>
    <row r="149" spans="1:3" ht="15.75">
      <c r="A149" s="711">
        <v>5540</v>
      </c>
      <c r="B149" s="725" t="s">
        <v>350</v>
      </c>
      <c r="C149" s="711">
        <v>5540</v>
      </c>
    </row>
    <row r="150" spans="1:3" ht="15.75">
      <c r="A150" s="711">
        <v>5541</v>
      </c>
      <c r="B150" s="725" t="s">
        <v>351</v>
      </c>
      <c r="C150" s="711">
        <v>5541</v>
      </c>
    </row>
    <row r="151" spans="1:3" ht="15.75">
      <c r="A151" s="711">
        <v>5545</v>
      </c>
      <c r="B151" s="725" t="s">
        <v>352</v>
      </c>
      <c r="C151" s="711">
        <v>5545</v>
      </c>
    </row>
    <row r="152" spans="1:3" ht="15.75">
      <c r="A152" s="711">
        <v>5546</v>
      </c>
      <c r="B152" s="725" t="s">
        <v>353</v>
      </c>
      <c r="C152" s="711">
        <v>5546</v>
      </c>
    </row>
    <row r="153" spans="1:3" ht="15.75">
      <c r="A153" s="711">
        <v>5547</v>
      </c>
      <c r="B153" s="725" t="s">
        <v>354</v>
      </c>
      <c r="C153" s="711">
        <v>5547</v>
      </c>
    </row>
    <row r="154" spans="1:3" ht="15.75">
      <c r="A154" s="711">
        <v>5548</v>
      </c>
      <c r="B154" s="725" t="s">
        <v>355</v>
      </c>
      <c r="C154" s="711">
        <v>5548</v>
      </c>
    </row>
    <row r="155" spans="1:3" ht="15.75">
      <c r="A155" s="711">
        <v>5550</v>
      </c>
      <c r="B155" s="725" t="s">
        <v>356</v>
      </c>
      <c r="C155" s="711">
        <v>5550</v>
      </c>
    </row>
    <row r="156" spans="1:3" ht="15.75">
      <c r="A156" s="711">
        <v>5551</v>
      </c>
      <c r="B156" s="725" t="s">
        <v>357</v>
      </c>
      <c r="C156" s="711">
        <v>5551</v>
      </c>
    </row>
    <row r="157" spans="1:3" ht="15.75">
      <c r="A157" s="711">
        <v>5553</v>
      </c>
      <c r="B157" s="725" t="s">
        <v>358</v>
      </c>
      <c r="C157" s="711">
        <v>5553</v>
      </c>
    </row>
    <row r="158" spans="1:3" ht="15.75">
      <c r="A158" s="711">
        <v>5554</v>
      </c>
      <c r="B158" s="719" t="s">
        <v>359</v>
      </c>
      <c r="C158" s="711">
        <v>5554</v>
      </c>
    </row>
    <row r="159" spans="1:3" ht="15.75">
      <c r="A159" s="711">
        <v>5556</v>
      </c>
      <c r="B159" s="715" t="s">
        <v>360</v>
      </c>
      <c r="C159" s="711">
        <v>5556</v>
      </c>
    </row>
    <row r="160" spans="1:3" ht="15.75">
      <c r="A160" s="711">
        <v>5561</v>
      </c>
      <c r="B160" s="727" t="s">
        <v>361</v>
      </c>
      <c r="C160" s="711">
        <v>5561</v>
      </c>
    </row>
    <row r="161" spans="1:3" ht="15.75">
      <c r="A161" s="711">
        <v>5562</v>
      </c>
      <c r="B161" s="727" t="s">
        <v>362</v>
      </c>
      <c r="C161" s="711">
        <v>5562</v>
      </c>
    </row>
    <row r="162" spans="1:3" ht="15.75">
      <c r="A162" s="711">
        <v>5588</v>
      </c>
      <c r="B162" s="714" t="s">
        <v>363</v>
      </c>
      <c r="C162" s="711">
        <v>5588</v>
      </c>
    </row>
    <row r="163" spans="1:3" ht="15.75">
      <c r="A163" s="711">
        <v>5589</v>
      </c>
      <c r="B163" s="714" t="s">
        <v>364</v>
      </c>
      <c r="C163" s="711">
        <v>5589</v>
      </c>
    </row>
    <row r="164" spans="1:3" ht="15.75">
      <c r="A164" s="711">
        <v>6601</v>
      </c>
      <c r="B164" s="714" t="s">
        <v>365</v>
      </c>
      <c r="C164" s="711">
        <v>6601</v>
      </c>
    </row>
    <row r="165" spans="1:3" ht="15.75">
      <c r="A165" s="711">
        <v>6602</v>
      </c>
      <c r="B165" s="715" t="s">
        <v>366</v>
      </c>
      <c r="C165" s="711">
        <v>6602</v>
      </c>
    </row>
    <row r="166" spans="1:3" ht="15.75">
      <c r="A166" s="711">
        <v>6603</v>
      </c>
      <c r="B166" s="715" t="s">
        <v>367</v>
      </c>
      <c r="C166" s="711">
        <v>6603</v>
      </c>
    </row>
    <row r="167" spans="1:3" ht="15.75">
      <c r="A167" s="711">
        <v>6604</v>
      </c>
      <c r="B167" s="715" t="s">
        <v>368</v>
      </c>
      <c r="C167" s="711">
        <v>6604</v>
      </c>
    </row>
    <row r="168" spans="1:3" ht="15.75">
      <c r="A168" s="711">
        <v>6605</v>
      </c>
      <c r="B168" s="715" t="s">
        <v>369</v>
      </c>
      <c r="C168" s="711">
        <v>6605</v>
      </c>
    </row>
    <row r="169" spans="1:3" ht="15">
      <c r="A169" s="726">
        <v>6606</v>
      </c>
      <c r="B169" s="717" t="s">
        <v>370</v>
      </c>
      <c r="C169" s="726">
        <v>6606</v>
      </c>
    </row>
    <row r="170" spans="1:3" ht="15.75">
      <c r="A170" s="711">
        <v>6618</v>
      </c>
      <c r="B170" s="714" t="s">
        <v>371</v>
      </c>
      <c r="C170" s="711">
        <v>6618</v>
      </c>
    </row>
    <row r="171" spans="1:3" ht="15.75">
      <c r="A171" s="711">
        <v>6619</v>
      </c>
      <c r="B171" s="715" t="s">
        <v>372</v>
      </c>
      <c r="C171" s="711">
        <v>6619</v>
      </c>
    </row>
    <row r="172" spans="1:3" ht="15.75">
      <c r="A172" s="711">
        <v>6621</v>
      </c>
      <c r="B172" s="714" t="s">
        <v>373</v>
      </c>
      <c r="C172" s="711">
        <v>6621</v>
      </c>
    </row>
    <row r="173" spans="1:3" ht="15.75">
      <c r="A173" s="711">
        <v>6622</v>
      </c>
      <c r="B173" s="715" t="s">
        <v>374</v>
      </c>
      <c r="C173" s="711">
        <v>6622</v>
      </c>
    </row>
    <row r="174" spans="1:3" ht="15.75">
      <c r="A174" s="711">
        <v>6623</v>
      </c>
      <c r="B174" s="715" t="s">
        <v>375</v>
      </c>
      <c r="C174" s="711">
        <v>6623</v>
      </c>
    </row>
    <row r="175" spans="1:3" ht="15.75">
      <c r="A175" s="711">
        <v>6624</v>
      </c>
      <c r="B175" s="715" t="s">
        <v>376</v>
      </c>
      <c r="C175" s="711">
        <v>6624</v>
      </c>
    </row>
    <row r="176" spans="1:3" ht="15.75">
      <c r="A176" s="711">
        <v>6625</v>
      </c>
      <c r="B176" s="716" t="s">
        <v>377</v>
      </c>
      <c r="C176" s="711">
        <v>6625</v>
      </c>
    </row>
    <row r="177" spans="1:3" ht="15.75">
      <c r="A177" s="711">
        <v>6626</v>
      </c>
      <c r="B177" s="716" t="s">
        <v>252</v>
      </c>
      <c r="C177" s="711">
        <v>6626</v>
      </c>
    </row>
    <row r="178" spans="1:3" ht="15.75">
      <c r="A178" s="711">
        <v>6627</v>
      </c>
      <c r="B178" s="716" t="s">
        <v>253</v>
      </c>
      <c r="C178" s="711">
        <v>6627</v>
      </c>
    </row>
    <row r="179" spans="1:3" ht="15.75">
      <c r="A179" s="711">
        <v>6628</v>
      </c>
      <c r="B179" s="722" t="s">
        <v>254</v>
      </c>
      <c r="C179" s="711">
        <v>6628</v>
      </c>
    </row>
    <row r="180" spans="1:3" ht="15.75">
      <c r="A180" s="711">
        <v>6629</v>
      </c>
      <c r="B180" s="727" t="s">
        <v>255</v>
      </c>
      <c r="C180" s="711">
        <v>6629</v>
      </c>
    </row>
    <row r="181" spans="1:3" ht="15.75">
      <c r="A181" s="728">
        <v>7701</v>
      </c>
      <c r="B181" s="714" t="s">
        <v>256</v>
      </c>
      <c r="C181" s="728">
        <v>7701</v>
      </c>
    </row>
    <row r="182" spans="1:3" ht="15.75">
      <c r="A182" s="711">
        <v>7708</v>
      </c>
      <c r="B182" s="714" t="s">
        <v>257</v>
      </c>
      <c r="C182" s="711">
        <v>7708</v>
      </c>
    </row>
    <row r="183" spans="1:3" ht="15.75">
      <c r="A183" s="711">
        <v>7711</v>
      </c>
      <c r="B183" s="717" t="s">
        <v>258</v>
      </c>
      <c r="C183" s="711">
        <v>7711</v>
      </c>
    </row>
    <row r="184" spans="1:3" ht="15.75">
      <c r="A184" s="711">
        <v>7712</v>
      </c>
      <c r="B184" s="714" t="s">
        <v>259</v>
      </c>
      <c r="C184" s="711">
        <v>7712</v>
      </c>
    </row>
    <row r="185" spans="1:3" ht="15.75">
      <c r="A185" s="711">
        <v>7713</v>
      </c>
      <c r="B185" s="729" t="s">
        <v>260</v>
      </c>
      <c r="C185" s="711">
        <v>7713</v>
      </c>
    </row>
    <row r="186" spans="1:3" ht="15.75">
      <c r="A186" s="711">
        <v>7714</v>
      </c>
      <c r="B186" s="713" t="s">
        <v>261</v>
      </c>
      <c r="C186" s="711">
        <v>7714</v>
      </c>
    </row>
    <row r="187" spans="1:3" ht="15.75">
      <c r="A187" s="711">
        <v>7718</v>
      </c>
      <c r="B187" s="714" t="s">
        <v>262</v>
      </c>
      <c r="C187" s="711">
        <v>7718</v>
      </c>
    </row>
    <row r="188" spans="1:3" ht="15.75">
      <c r="A188" s="711">
        <v>7719</v>
      </c>
      <c r="B188" s="715" t="s">
        <v>263</v>
      </c>
      <c r="C188" s="711">
        <v>7719</v>
      </c>
    </row>
    <row r="189" spans="1:3" ht="15.75">
      <c r="A189" s="711">
        <v>7731</v>
      </c>
      <c r="B189" s="714" t="s">
        <v>264</v>
      </c>
      <c r="C189" s="711">
        <v>7731</v>
      </c>
    </row>
    <row r="190" spans="1:3" ht="15.75">
      <c r="A190" s="711">
        <v>7732</v>
      </c>
      <c r="B190" s="715" t="s">
        <v>265</v>
      </c>
      <c r="C190" s="711">
        <v>7732</v>
      </c>
    </row>
    <row r="191" spans="1:3" ht="15.75">
      <c r="A191" s="711">
        <v>7733</v>
      </c>
      <c r="B191" s="715" t="s">
        <v>266</v>
      </c>
      <c r="C191" s="711">
        <v>7733</v>
      </c>
    </row>
    <row r="192" spans="1:3" ht="15.75">
      <c r="A192" s="711">
        <v>7735</v>
      </c>
      <c r="B192" s="715" t="s">
        <v>267</v>
      </c>
      <c r="C192" s="711">
        <v>7735</v>
      </c>
    </row>
    <row r="193" spans="1:3" ht="15.75">
      <c r="A193" s="711">
        <v>7736</v>
      </c>
      <c r="B193" s="714" t="s">
        <v>268</v>
      </c>
      <c r="C193" s="711">
        <v>7736</v>
      </c>
    </row>
    <row r="194" spans="1:3" ht="15.75">
      <c r="A194" s="711">
        <v>7737</v>
      </c>
      <c r="B194" s="715" t="s">
        <v>269</v>
      </c>
      <c r="C194" s="711">
        <v>7737</v>
      </c>
    </row>
    <row r="195" spans="1:3" ht="15.75">
      <c r="A195" s="711">
        <v>7738</v>
      </c>
      <c r="B195" s="715" t="s">
        <v>270</v>
      </c>
      <c r="C195" s="711">
        <v>7738</v>
      </c>
    </row>
    <row r="196" spans="1:3" ht="15.75">
      <c r="A196" s="711">
        <v>7739</v>
      </c>
      <c r="B196" s="719" t="s">
        <v>271</v>
      </c>
      <c r="C196" s="711">
        <v>7739</v>
      </c>
    </row>
    <row r="197" spans="1:3" ht="15.75">
      <c r="A197" s="711">
        <v>7740</v>
      </c>
      <c r="B197" s="719" t="s">
        <v>272</v>
      </c>
      <c r="C197" s="711">
        <v>7740</v>
      </c>
    </row>
    <row r="198" spans="1:3" ht="15.75">
      <c r="A198" s="711">
        <v>7741</v>
      </c>
      <c r="B198" s="715" t="s">
        <v>273</v>
      </c>
      <c r="C198" s="711">
        <v>7741</v>
      </c>
    </row>
    <row r="199" spans="1:3" ht="15.75">
      <c r="A199" s="711">
        <v>7742</v>
      </c>
      <c r="B199" s="715" t="s">
        <v>274</v>
      </c>
      <c r="C199" s="711">
        <v>7742</v>
      </c>
    </row>
    <row r="200" spans="1:3" ht="15.75">
      <c r="A200" s="711">
        <v>7743</v>
      </c>
      <c r="B200" s="715" t="s">
        <v>275</v>
      </c>
      <c r="C200" s="711">
        <v>7743</v>
      </c>
    </row>
    <row r="201" spans="1:3" ht="15.75">
      <c r="A201" s="711">
        <v>7744</v>
      </c>
      <c r="B201" s="727" t="s">
        <v>276</v>
      </c>
      <c r="C201" s="711">
        <v>7744</v>
      </c>
    </row>
    <row r="202" spans="1:3" ht="15.75">
      <c r="A202" s="711">
        <v>7745</v>
      </c>
      <c r="B202" s="715" t="s">
        <v>277</v>
      </c>
      <c r="C202" s="711">
        <v>7745</v>
      </c>
    </row>
    <row r="203" spans="1:3" ht="15.75">
      <c r="A203" s="711">
        <v>7746</v>
      </c>
      <c r="B203" s="715" t="s">
        <v>278</v>
      </c>
      <c r="C203" s="711">
        <v>7746</v>
      </c>
    </row>
    <row r="204" spans="1:3" ht="15.75">
      <c r="A204" s="711">
        <v>7747</v>
      </c>
      <c r="B204" s="714" t="s">
        <v>279</v>
      </c>
      <c r="C204" s="711">
        <v>7747</v>
      </c>
    </row>
    <row r="205" spans="1:3" ht="15.75">
      <c r="A205" s="711">
        <v>7748</v>
      </c>
      <c r="B205" s="717" t="s">
        <v>280</v>
      </c>
      <c r="C205" s="711">
        <v>7748</v>
      </c>
    </row>
    <row r="206" spans="1:3" ht="15.75">
      <c r="A206" s="711">
        <v>7751</v>
      </c>
      <c r="B206" s="715" t="s">
        <v>1167</v>
      </c>
      <c r="C206" s="711">
        <v>7751</v>
      </c>
    </row>
    <row r="207" spans="1:3" ht="15.75">
      <c r="A207" s="711">
        <v>7752</v>
      </c>
      <c r="B207" s="715" t="s">
        <v>1168</v>
      </c>
      <c r="C207" s="711">
        <v>7752</v>
      </c>
    </row>
    <row r="208" spans="1:3" ht="15.75">
      <c r="A208" s="711">
        <v>7755</v>
      </c>
      <c r="B208" s="716" t="s">
        <v>1169</v>
      </c>
      <c r="C208" s="711">
        <v>7755</v>
      </c>
    </row>
    <row r="209" spans="1:3" ht="15.75">
      <c r="A209" s="711">
        <v>7758</v>
      </c>
      <c r="B209" s="714" t="s">
        <v>1170</v>
      </c>
      <c r="C209" s="711">
        <v>7758</v>
      </c>
    </row>
    <row r="210" spans="1:3" ht="15.75">
      <c r="A210" s="711">
        <v>7759</v>
      </c>
      <c r="B210" s="715" t="s">
        <v>1171</v>
      </c>
      <c r="C210" s="711">
        <v>7759</v>
      </c>
    </row>
    <row r="211" spans="1:3" ht="15.75">
      <c r="A211" s="711">
        <v>7761</v>
      </c>
      <c r="B211" s="714" t="s">
        <v>1172</v>
      </c>
      <c r="C211" s="711">
        <v>7761</v>
      </c>
    </row>
    <row r="212" spans="1:3" ht="15.75">
      <c r="A212" s="711">
        <v>7762</v>
      </c>
      <c r="B212" s="714" t="s">
        <v>1173</v>
      </c>
      <c r="C212" s="711">
        <v>7762</v>
      </c>
    </row>
    <row r="213" spans="1:3" ht="15.75">
      <c r="A213" s="711">
        <v>7768</v>
      </c>
      <c r="B213" s="714" t="s">
        <v>1174</v>
      </c>
      <c r="C213" s="711">
        <v>7768</v>
      </c>
    </row>
    <row r="214" spans="1:3" ht="15.75">
      <c r="A214" s="711">
        <v>8801</v>
      </c>
      <c r="B214" s="717" t="s">
        <v>1175</v>
      </c>
      <c r="C214" s="711">
        <v>8801</v>
      </c>
    </row>
    <row r="215" spans="1:3" ht="15.75">
      <c r="A215" s="711">
        <v>8802</v>
      </c>
      <c r="B215" s="714" t="s">
        <v>1176</v>
      </c>
      <c r="C215" s="711">
        <v>8802</v>
      </c>
    </row>
    <row r="216" spans="1:3" ht="15.75">
      <c r="A216" s="711">
        <v>8803</v>
      </c>
      <c r="B216" s="714" t="s">
        <v>1177</v>
      </c>
      <c r="C216" s="711">
        <v>8803</v>
      </c>
    </row>
    <row r="217" spans="1:3" ht="15.75">
      <c r="A217" s="711">
        <v>8804</v>
      </c>
      <c r="B217" s="714" t="s">
        <v>1178</v>
      </c>
      <c r="C217" s="711">
        <v>8804</v>
      </c>
    </row>
    <row r="218" spans="1:3" ht="15.75">
      <c r="A218" s="711">
        <v>8805</v>
      </c>
      <c r="B218" s="716" t="s">
        <v>1179</v>
      </c>
      <c r="C218" s="711">
        <v>8805</v>
      </c>
    </row>
    <row r="219" spans="1:3" ht="15.75">
      <c r="A219" s="711">
        <v>8807</v>
      </c>
      <c r="B219" s="722" t="s">
        <v>1180</v>
      </c>
      <c r="C219" s="711">
        <v>8807</v>
      </c>
    </row>
    <row r="220" spans="1:3" ht="15.75">
      <c r="A220" s="711">
        <v>8808</v>
      </c>
      <c r="B220" s="715" t="s">
        <v>1181</v>
      </c>
      <c r="C220" s="711">
        <v>8808</v>
      </c>
    </row>
    <row r="221" spans="1:3" ht="15.75">
      <c r="A221" s="711">
        <v>8809</v>
      </c>
      <c r="B221" s="715" t="s">
        <v>1182</v>
      </c>
      <c r="C221" s="711">
        <v>8809</v>
      </c>
    </row>
    <row r="222" spans="1:3" ht="15.75">
      <c r="A222" s="711">
        <v>8811</v>
      </c>
      <c r="B222" s="714" t="s">
        <v>1183</v>
      </c>
      <c r="C222" s="711">
        <v>8811</v>
      </c>
    </row>
    <row r="223" spans="1:3" ht="15.75">
      <c r="A223" s="711">
        <v>8813</v>
      </c>
      <c r="B223" s="715" t="s">
        <v>1184</v>
      </c>
      <c r="C223" s="711">
        <v>8813</v>
      </c>
    </row>
    <row r="224" spans="1:3" ht="15.75">
      <c r="A224" s="711">
        <v>8814</v>
      </c>
      <c r="B224" s="714" t="s">
        <v>1185</v>
      </c>
      <c r="C224" s="711">
        <v>8814</v>
      </c>
    </row>
    <row r="225" spans="1:3" ht="15.75">
      <c r="A225" s="711">
        <v>8815</v>
      </c>
      <c r="B225" s="714" t="s">
        <v>1186</v>
      </c>
      <c r="C225" s="711">
        <v>8815</v>
      </c>
    </row>
    <row r="226" spans="1:3" ht="15.75">
      <c r="A226" s="711">
        <v>8816</v>
      </c>
      <c r="B226" s="715" t="s">
        <v>1187</v>
      </c>
      <c r="C226" s="711">
        <v>8816</v>
      </c>
    </row>
    <row r="227" spans="1:3" ht="15.75">
      <c r="A227" s="711">
        <v>8817</v>
      </c>
      <c r="B227" s="715" t="s">
        <v>1188</v>
      </c>
      <c r="C227" s="711">
        <v>8817</v>
      </c>
    </row>
    <row r="228" spans="1:3" ht="15.75">
      <c r="A228" s="711">
        <v>8821</v>
      </c>
      <c r="B228" s="715" t="s">
        <v>1189</v>
      </c>
      <c r="C228" s="711">
        <v>8821</v>
      </c>
    </row>
    <row r="229" spans="1:3" ht="15.75">
      <c r="A229" s="711">
        <v>8824</v>
      </c>
      <c r="B229" s="717" t="s">
        <v>1190</v>
      </c>
      <c r="C229" s="711">
        <v>8824</v>
      </c>
    </row>
    <row r="230" spans="1:3" ht="15.75">
      <c r="A230" s="711">
        <v>8825</v>
      </c>
      <c r="B230" s="717" t="s">
        <v>1191</v>
      </c>
      <c r="C230" s="711">
        <v>8825</v>
      </c>
    </row>
    <row r="231" spans="1:3" ht="15.75">
      <c r="A231" s="711">
        <v>8826</v>
      </c>
      <c r="B231" s="717" t="s">
        <v>1192</v>
      </c>
      <c r="C231" s="711">
        <v>8826</v>
      </c>
    </row>
    <row r="232" spans="1:3" ht="15.75">
      <c r="A232" s="711">
        <v>8827</v>
      </c>
      <c r="B232" s="717" t="s">
        <v>1193</v>
      </c>
      <c r="C232" s="711">
        <v>8827</v>
      </c>
    </row>
    <row r="233" spans="1:3" ht="15.75">
      <c r="A233" s="711">
        <v>8828</v>
      </c>
      <c r="B233" s="714" t="s">
        <v>1194</v>
      </c>
      <c r="C233" s="711">
        <v>8828</v>
      </c>
    </row>
    <row r="234" spans="1:3" ht="15.75">
      <c r="A234" s="711">
        <v>8829</v>
      </c>
      <c r="B234" s="714" t="s">
        <v>1195</v>
      </c>
      <c r="C234" s="711">
        <v>8829</v>
      </c>
    </row>
    <row r="235" spans="1:3" ht="15.75">
      <c r="A235" s="711">
        <v>8831</v>
      </c>
      <c r="B235" s="714" t="s">
        <v>1196</v>
      </c>
      <c r="C235" s="711">
        <v>8831</v>
      </c>
    </row>
    <row r="236" spans="1:3" ht="15.75">
      <c r="A236" s="711">
        <v>8832</v>
      </c>
      <c r="B236" s="715" t="s">
        <v>1197</v>
      </c>
      <c r="C236" s="711">
        <v>8832</v>
      </c>
    </row>
    <row r="237" spans="1:3" ht="15.75">
      <c r="A237" s="711">
        <v>8833</v>
      </c>
      <c r="B237" s="714" t="s">
        <v>1198</v>
      </c>
      <c r="C237" s="711">
        <v>8833</v>
      </c>
    </row>
    <row r="238" spans="1:3" ht="15.75">
      <c r="A238" s="711">
        <v>8834</v>
      </c>
      <c r="B238" s="715" t="s">
        <v>1199</v>
      </c>
      <c r="C238" s="711">
        <v>8834</v>
      </c>
    </row>
    <row r="239" spans="1:3" ht="15.75">
      <c r="A239" s="711">
        <v>8835</v>
      </c>
      <c r="B239" s="715" t="s">
        <v>382</v>
      </c>
      <c r="C239" s="711">
        <v>8835</v>
      </c>
    </row>
    <row r="240" spans="1:3" ht="15.75">
      <c r="A240" s="711">
        <v>8836</v>
      </c>
      <c r="B240" s="714" t="s">
        <v>383</v>
      </c>
      <c r="C240" s="711">
        <v>8836</v>
      </c>
    </row>
    <row r="241" spans="1:3" ht="15.75">
      <c r="A241" s="711">
        <v>8837</v>
      </c>
      <c r="B241" s="714" t="s">
        <v>384</v>
      </c>
      <c r="C241" s="711">
        <v>8837</v>
      </c>
    </row>
    <row r="242" spans="1:3" ht="15.75">
      <c r="A242" s="711">
        <v>8838</v>
      </c>
      <c r="B242" s="714" t="s">
        <v>385</v>
      </c>
      <c r="C242" s="711">
        <v>8838</v>
      </c>
    </row>
    <row r="243" spans="1:3" ht="15.75">
      <c r="A243" s="711">
        <v>8839</v>
      </c>
      <c r="B243" s="715" t="s">
        <v>386</v>
      </c>
      <c r="C243" s="711">
        <v>8839</v>
      </c>
    </row>
    <row r="244" spans="1:3" ht="15.75">
      <c r="A244" s="711">
        <v>8845</v>
      </c>
      <c r="B244" s="716" t="s">
        <v>387</v>
      </c>
      <c r="C244" s="711">
        <v>8845</v>
      </c>
    </row>
    <row r="245" spans="1:3" ht="15.75">
      <c r="A245" s="711">
        <v>8848</v>
      </c>
      <c r="B245" s="722" t="s">
        <v>388</v>
      </c>
      <c r="C245" s="711">
        <v>8848</v>
      </c>
    </row>
    <row r="246" spans="1:3" ht="15.75">
      <c r="A246" s="711">
        <v>8849</v>
      </c>
      <c r="B246" s="714" t="s">
        <v>389</v>
      </c>
      <c r="C246" s="711">
        <v>8849</v>
      </c>
    </row>
    <row r="247" spans="1:3" ht="15.75">
      <c r="A247" s="711">
        <v>8851</v>
      </c>
      <c r="B247" s="714" t="s">
        <v>390</v>
      </c>
      <c r="C247" s="711">
        <v>8851</v>
      </c>
    </row>
    <row r="248" spans="1:3" ht="15.75">
      <c r="A248" s="711">
        <v>8852</v>
      </c>
      <c r="B248" s="714" t="s">
        <v>391</v>
      </c>
      <c r="C248" s="711">
        <v>8852</v>
      </c>
    </row>
    <row r="249" spans="1:3" ht="15.75">
      <c r="A249" s="711">
        <v>8853</v>
      </c>
      <c r="B249" s="714" t="s">
        <v>392</v>
      </c>
      <c r="C249" s="711">
        <v>8853</v>
      </c>
    </row>
    <row r="250" spans="1:3" ht="15.75">
      <c r="A250" s="711">
        <v>8855</v>
      </c>
      <c r="B250" s="716" t="s">
        <v>393</v>
      </c>
      <c r="C250" s="711">
        <v>8855</v>
      </c>
    </row>
    <row r="251" spans="1:3" ht="15.75">
      <c r="A251" s="711">
        <v>8858</v>
      </c>
      <c r="B251" s="727" t="s">
        <v>394</v>
      </c>
      <c r="C251" s="711">
        <v>8858</v>
      </c>
    </row>
    <row r="252" spans="1:3" ht="15.75">
      <c r="A252" s="711">
        <v>8859</v>
      </c>
      <c r="B252" s="715" t="s">
        <v>395</v>
      </c>
      <c r="C252" s="711">
        <v>8859</v>
      </c>
    </row>
    <row r="253" spans="1:3" ht="15.75">
      <c r="A253" s="711">
        <v>8861</v>
      </c>
      <c r="B253" s="714" t="s">
        <v>396</v>
      </c>
      <c r="C253" s="711">
        <v>8861</v>
      </c>
    </row>
    <row r="254" spans="1:3" ht="15.75">
      <c r="A254" s="711">
        <v>8862</v>
      </c>
      <c r="B254" s="715" t="s">
        <v>397</v>
      </c>
      <c r="C254" s="711">
        <v>8862</v>
      </c>
    </row>
    <row r="255" spans="1:3" ht="15.75">
      <c r="A255" s="711">
        <v>8863</v>
      </c>
      <c r="B255" s="715" t="s">
        <v>398</v>
      </c>
      <c r="C255" s="711">
        <v>8863</v>
      </c>
    </row>
    <row r="256" spans="1:3" ht="15.75">
      <c r="A256" s="711">
        <v>8864</v>
      </c>
      <c r="B256" s="714" t="s">
        <v>399</v>
      </c>
      <c r="C256" s="711">
        <v>8864</v>
      </c>
    </row>
    <row r="257" spans="1:3" ht="15.75">
      <c r="A257" s="711">
        <v>8865</v>
      </c>
      <c r="B257" s="715" t="s">
        <v>400</v>
      </c>
      <c r="C257" s="711">
        <v>8865</v>
      </c>
    </row>
    <row r="258" spans="1:3" ht="15.75">
      <c r="A258" s="711">
        <v>8866</v>
      </c>
      <c r="B258" s="715" t="s">
        <v>108</v>
      </c>
      <c r="C258" s="711">
        <v>8866</v>
      </c>
    </row>
    <row r="259" spans="1:3" ht="15.75">
      <c r="A259" s="711">
        <v>8867</v>
      </c>
      <c r="B259" s="715" t="s">
        <v>109</v>
      </c>
      <c r="C259" s="711">
        <v>8867</v>
      </c>
    </row>
    <row r="260" spans="1:3" ht="15.75">
      <c r="A260" s="711">
        <v>8868</v>
      </c>
      <c r="B260" s="715" t="s">
        <v>110</v>
      </c>
      <c r="C260" s="711">
        <v>8868</v>
      </c>
    </row>
    <row r="261" spans="1:3" ht="15.75">
      <c r="A261" s="711">
        <v>8869</v>
      </c>
      <c r="B261" s="714" t="s">
        <v>111</v>
      </c>
      <c r="C261" s="711">
        <v>8869</v>
      </c>
    </row>
    <row r="262" spans="1:3" ht="15.75">
      <c r="A262" s="711">
        <v>8871</v>
      </c>
      <c r="B262" s="715" t="s">
        <v>112</v>
      </c>
      <c r="C262" s="711">
        <v>8871</v>
      </c>
    </row>
    <row r="263" spans="1:3" ht="15.75">
      <c r="A263" s="711">
        <v>8872</v>
      </c>
      <c r="B263" s="715" t="s">
        <v>408</v>
      </c>
      <c r="C263" s="711">
        <v>8872</v>
      </c>
    </row>
    <row r="264" spans="1:3" ht="15.75">
      <c r="A264" s="711">
        <v>8873</v>
      </c>
      <c r="B264" s="715" t="s">
        <v>409</v>
      </c>
      <c r="C264" s="711">
        <v>8873</v>
      </c>
    </row>
    <row r="265" spans="1:3" ht="15.75">
      <c r="A265" s="711">
        <v>8875</v>
      </c>
      <c r="B265" s="715" t="s">
        <v>410</v>
      </c>
      <c r="C265" s="711">
        <v>8875</v>
      </c>
    </row>
    <row r="266" spans="1:3" ht="15.75">
      <c r="A266" s="711">
        <v>8876</v>
      </c>
      <c r="B266" s="715" t="s">
        <v>411</v>
      </c>
      <c r="C266" s="711">
        <v>8876</v>
      </c>
    </row>
    <row r="267" spans="1:3" ht="15.75">
      <c r="A267" s="711">
        <v>8877</v>
      </c>
      <c r="B267" s="714" t="s">
        <v>412</v>
      </c>
      <c r="C267" s="711">
        <v>8877</v>
      </c>
    </row>
    <row r="268" spans="1:3" ht="15.75">
      <c r="A268" s="711">
        <v>8878</v>
      </c>
      <c r="B268" s="727" t="s">
        <v>413</v>
      </c>
      <c r="C268" s="711">
        <v>8878</v>
      </c>
    </row>
    <row r="269" spans="1:3" ht="15.75">
      <c r="A269" s="711">
        <v>8885</v>
      </c>
      <c r="B269" s="717" t="s">
        <v>414</v>
      </c>
      <c r="C269" s="711">
        <v>8885</v>
      </c>
    </row>
    <row r="270" spans="1:3" ht="15.75">
      <c r="A270" s="711">
        <v>8888</v>
      </c>
      <c r="B270" s="714" t="s">
        <v>415</v>
      </c>
      <c r="C270" s="711">
        <v>8888</v>
      </c>
    </row>
    <row r="271" spans="1:3" ht="15.75">
      <c r="A271" s="711">
        <v>8897</v>
      </c>
      <c r="B271" s="714" t="s">
        <v>416</v>
      </c>
      <c r="C271" s="711">
        <v>8897</v>
      </c>
    </row>
    <row r="272" spans="1:3" ht="15.75">
      <c r="A272" s="711">
        <v>8898</v>
      </c>
      <c r="B272" s="714" t="s">
        <v>417</v>
      </c>
      <c r="C272" s="711">
        <v>8898</v>
      </c>
    </row>
    <row r="273" spans="1:3" ht="15.75">
      <c r="A273" s="711">
        <v>9910</v>
      </c>
      <c r="B273" s="717" t="s">
        <v>418</v>
      </c>
      <c r="C273" s="711">
        <v>9910</v>
      </c>
    </row>
    <row r="274" spans="1:3" ht="15.75">
      <c r="A274" s="711">
        <v>9997</v>
      </c>
      <c r="B274" s="714" t="s">
        <v>419</v>
      </c>
      <c r="C274" s="711">
        <v>9997</v>
      </c>
    </row>
    <row r="275" spans="1:3" ht="15.75">
      <c r="A275" s="711">
        <v>9998</v>
      </c>
      <c r="B275" s="714" t="s">
        <v>420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954</v>
      </c>
      <c r="B280" s="631" t="s">
        <v>959</v>
      </c>
    </row>
    <row r="281" spans="1:2" ht="14.25">
      <c r="A281" s="705" t="s">
        <v>421</v>
      </c>
      <c r="B281" s="706"/>
    </row>
    <row r="282" spans="1:2" ht="14.25">
      <c r="A282" s="707" t="s">
        <v>422</v>
      </c>
      <c r="B282" s="708" t="s">
        <v>423</v>
      </c>
    </row>
    <row r="283" spans="1:2" ht="14.25">
      <c r="A283" s="707" t="s">
        <v>424</v>
      </c>
      <c r="B283" s="708" t="s">
        <v>425</v>
      </c>
    </row>
    <row r="284" spans="1:2" ht="14.25">
      <c r="A284" s="707" t="s">
        <v>426</v>
      </c>
      <c r="B284" s="708" t="s">
        <v>427</v>
      </c>
    </row>
    <row r="285" spans="1:2" ht="14.25">
      <c r="A285" s="707" t="s">
        <v>428</v>
      </c>
      <c r="B285" s="708" t="s">
        <v>429</v>
      </c>
    </row>
    <row r="286" spans="1:2" ht="14.25">
      <c r="A286" s="707" t="s">
        <v>430</v>
      </c>
      <c r="B286" s="708" t="s">
        <v>431</v>
      </c>
    </row>
    <row r="287" spans="1:2" ht="14.25">
      <c r="A287" s="707" t="s">
        <v>432</v>
      </c>
      <c r="B287" s="708" t="s">
        <v>433</v>
      </c>
    </row>
    <row r="288" spans="1:2" ht="14.25">
      <c r="A288" s="707" t="s">
        <v>434</v>
      </c>
      <c r="B288" s="708" t="s">
        <v>435</v>
      </c>
    </row>
    <row r="289" spans="1:2" ht="14.25">
      <c r="A289" s="707" t="s">
        <v>436</v>
      </c>
      <c r="B289" s="708" t="s">
        <v>437</v>
      </c>
    </row>
    <row r="290" spans="1:2" ht="14.25">
      <c r="A290" s="707" t="s">
        <v>438</v>
      </c>
      <c r="B290" s="708" t="s">
        <v>439</v>
      </c>
    </row>
    <row r="291" ht="14.25"/>
    <row r="292" ht="14.25"/>
    <row r="293" spans="1:2" ht="14.25">
      <c r="A293" s="630" t="s">
        <v>954</v>
      </c>
      <c r="B293" s="631" t="s">
        <v>958</v>
      </c>
    </row>
    <row r="294" ht="15.75">
      <c r="B294" s="591" t="s">
        <v>955</v>
      </c>
    </row>
    <row r="295" ht="18.75" thickBot="1">
      <c r="B295" s="591" t="s">
        <v>956</v>
      </c>
    </row>
    <row r="296" spans="1:2" ht="16.5">
      <c r="A296" s="632" t="s">
        <v>440</v>
      </c>
      <c r="B296" s="633" t="s">
        <v>441</v>
      </c>
    </row>
    <row r="297" spans="1:2" ht="16.5">
      <c r="A297" s="634" t="s">
        <v>442</v>
      </c>
      <c r="B297" s="635" t="s">
        <v>443</v>
      </c>
    </row>
    <row r="298" spans="1:2" ht="16.5">
      <c r="A298" s="634" t="s">
        <v>444</v>
      </c>
      <c r="B298" s="636" t="s">
        <v>445</v>
      </c>
    </row>
    <row r="299" spans="1:2" ht="16.5">
      <c r="A299" s="634" t="s">
        <v>446</v>
      </c>
      <c r="B299" s="636" t="s">
        <v>447</v>
      </c>
    </row>
    <row r="300" spans="1:2" ht="16.5">
      <c r="A300" s="634" t="s">
        <v>448</v>
      </c>
      <c r="B300" s="636" t="s">
        <v>449</v>
      </c>
    </row>
    <row r="301" spans="1:2" ht="16.5">
      <c r="A301" s="634" t="s">
        <v>450</v>
      </c>
      <c r="B301" s="636" t="s">
        <v>451</v>
      </c>
    </row>
    <row r="302" spans="1:2" ht="16.5">
      <c r="A302" s="634" t="s">
        <v>452</v>
      </c>
      <c r="B302" s="636" t="s">
        <v>453</v>
      </c>
    </row>
    <row r="303" spans="1:2" ht="16.5">
      <c r="A303" s="634" t="s">
        <v>454</v>
      </c>
      <c r="B303" s="636" t="s">
        <v>455</v>
      </c>
    </row>
    <row r="304" spans="1:2" ht="16.5">
      <c r="A304" s="634" t="s">
        <v>456</v>
      </c>
      <c r="B304" s="636" t="s">
        <v>457</v>
      </c>
    </row>
    <row r="305" spans="1:2" ht="16.5">
      <c r="A305" s="634" t="s">
        <v>458</v>
      </c>
      <c r="B305" s="636" t="s">
        <v>459</v>
      </c>
    </row>
    <row r="306" spans="1:2" ht="16.5">
      <c r="A306" s="634" t="s">
        <v>460</v>
      </c>
      <c r="B306" s="636" t="s">
        <v>461</v>
      </c>
    </row>
    <row r="307" spans="1:2" ht="16.5">
      <c r="A307" s="634" t="s">
        <v>462</v>
      </c>
      <c r="B307" s="637" t="s">
        <v>463</v>
      </c>
    </row>
    <row r="308" spans="1:2" ht="16.5">
      <c r="A308" s="634" t="s">
        <v>464</v>
      </c>
      <c r="B308" s="637" t="s">
        <v>465</v>
      </c>
    </row>
    <row r="309" spans="1:2" ht="16.5">
      <c r="A309" s="634" t="s">
        <v>466</v>
      </c>
      <c r="B309" s="636" t="s">
        <v>467</v>
      </c>
    </row>
    <row r="310" spans="1:2" ht="16.5">
      <c r="A310" s="634" t="s">
        <v>468</v>
      </c>
      <c r="B310" s="636" t="s">
        <v>469</v>
      </c>
    </row>
    <row r="311" spans="1:2" ht="16.5">
      <c r="A311" s="634" t="s">
        <v>470</v>
      </c>
      <c r="B311" s="636" t="s">
        <v>471</v>
      </c>
    </row>
    <row r="312" spans="1:2" ht="16.5">
      <c r="A312" s="634" t="s">
        <v>472</v>
      </c>
      <c r="B312" s="636" t="s">
        <v>473</v>
      </c>
    </row>
    <row r="313" spans="1:2" ht="16.5">
      <c r="A313" s="634" t="s">
        <v>474</v>
      </c>
      <c r="B313" s="636" t="s">
        <v>475</v>
      </c>
    </row>
    <row r="314" spans="1:2" ht="16.5">
      <c r="A314" s="638" t="s">
        <v>476</v>
      </c>
      <c r="B314" s="636" t="s">
        <v>477</v>
      </c>
    </row>
    <row r="315" spans="1:2" ht="16.5">
      <c r="A315" s="638" t="s">
        <v>478</v>
      </c>
      <c r="B315" s="636" t="s">
        <v>479</v>
      </c>
    </row>
    <row r="316" spans="1:2" ht="16.5">
      <c r="A316" s="638" t="s">
        <v>480</v>
      </c>
      <c r="B316" s="636" t="s">
        <v>481</v>
      </c>
    </row>
    <row r="317" spans="1:2" s="592" customFormat="1" ht="16.5">
      <c r="A317" s="639" t="s">
        <v>482</v>
      </c>
      <c r="B317" s="640" t="s">
        <v>483</v>
      </c>
    </row>
    <row r="318" spans="1:2" ht="16.5">
      <c r="A318" s="638" t="s">
        <v>484</v>
      </c>
      <c r="B318" s="636" t="s">
        <v>485</v>
      </c>
    </row>
    <row r="319" spans="1:2" ht="30">
      <c r="A319" s="641" t="s">
        <v>486</v>
      </c>
      <c r="B319" s="642" t="s">
        <v>1129</v>
      </c>
    </row>
    <row r="320" spans="1:2" ht="16.5">
      <c r="A320" s="643" t="s">
        <v>1130</v>
      </c>
      <c r="B320" s="644" t="s">
        <v>1131</v>
      </c>
    </row>
    <row r="321" spans="1:2" ht="16.5">
      <c r="A321" s="643" t="s">
        <v>1132</v>
      </c>
      <c r="B321" s="644" t="s">
        <v>1133</v>
      </c>
    </row>
    <row r="322" spans="1:2" ht="16.5">
      <c r="A322" s="638" t="s">
        <v>1134</v>
      </c>
      <c r="B322" s="636" t="s">
        <v>1135</v>
      </c>
    </row>
    <row r="323" spans="1:2" ht="16.5">
      <c r="A323" s="638" t="s">
        <v>1136</v>
      </c>
      <c r="B323" s="636" t="s">
        <v>1137</v>
      </c>
    </row>
    <row r="324" spans="1:2" ht="16.5">
      <c r="A324" s="638" t="s">
        <v>1138</v>
      </c>
      <c r="B324" s="636" t="s">
        <v>1139</v>
      </c>
    </row>
    <row r="325" spans="1:2" ht="16.5">
      <c r="A325" s="638" t="s">
        <v>1140</v>
      </c>
      <c r="B325" s="636" t="s">
        <v>1141</v>
      </c>
    </row>
    <row r="326" spans="1:2" ht="16.5">
      <c r="A326" s="638" t="s">
        <v>1142</v>
      </c>
      <c r="B326" s="636" t="s">
        <v>1143</v>
      </c>
    </row>
    <row r="327" spans="1:2" ht="16.5">
      <c r="A327" s="638" t="s">
        <v>1144</v>
      </c>
      <c r="B327" s="636" t="s">
        <v>1145</v>
      </c>
    </row>
    <row r="328" spans="1:2" ht="16.5">
      <c r="A328" s="638" t="s">
        <v>1146</v>
      </c>
      <c r="B328" s="644" t="s">
        <v>1147</v>
      </c>
    </row>
    <row r="329" spans="1:2" ht="16.5">
      <c r="A329" s="638" t="s">
        <v>1148</v>
      </c>
      <c r="B329" s="644" t="s">
        <v>1149</v>
      </c>
    </row>
    <row r="330" spans="1:2" ht="16.5">
      <c r="A330" s="638" t="s">
        <v>1150</v>
      </c>
      <c r="B330" s="644" t="s">
        <v>1151</v>
      </c>
    </row>
    <row r="331" spans="1:2" ht="16.5">
      <c r="A331" s="638" t="s">
        <v>1152</v>
      </c>
      <c r="B331" s="636" t="s">
        <v>1153</v>
      </c>
    </row>
    <row r="332" spans="1:2" ht="16.5">
      <c r="A332" s="638" t="s">
        <v>1154</v>
      </c>
      <c r="B332" s="636" t="s">
        <v>1155</v>
      </c>
    </row>
    <row r="333" spans="1:2" ht="16.5">
      <c r="A333" s="638" t="s">
        <v>1156</v>
      </c>
      <c r="B333" s="644" t="s">
        <v>1157</v>
      </c>
    </row>
    <row r="334" spans="1:2" ht="16.5">
      <c r="A334" s="638" t="s">
        <v>1158</v>
      </c>
      <c r="B334" s="636" t="s">
        <v>1159</v>
      </c>
    </row>
    <row r="335" spans="1:2" ht="16.5">
      <c r="A335" s="638" t="s">
        <v>1160</v>
      </c>
      <c r="B335" s="636" t="s">
        <v>1161</v>
      </c>
    </row>
    <row r="336" spans="1:2" ht="16.5">
      <c r="A336" s="638" t="s">
        <v>1162</v>
      </c>
      <c r="B336" s="636" t="s">
        <v>1163</v>
      </c>
    </row>
    <row r="337" spans="1:2" ht="16.5">
      <c r="A337" s="638" t="s">
        <v>1164</v>
      </c>
      <c r="B337" s="636" t="s">
        <v>1165</v>
      </c>
    </row>
    <row r="338" spans="1:2" ht="16.5">
      <c r="A338" s="638" t="s">
        <v>1166</v>
      </c>
      <c r="B338" s="636" t="s">
        <v>187</v>
      </c>
    </row>
    <row r="339" spans="1:2" ht="16.5">
      <c r="A339" s="638" t="s">
        <v>188</v>
      </c>
      <c r="B339" s="636" t="s">
        <v>189</v>
      </c>
    </row>
    <row r="340" spans="1:2" ht="16.5">
      <c r="A340" s="645" t="s">
        <v>190</v>
      </c>
      <c r="B340" s="646" t="s">
        <v>191</v>
      </c>
    </row>
    <row r="341" spans="1:2" s="592" customFormat="1" ht="16.5">
      <c r="A341" s="647" t="s">
        <v>192</v>
      </c>
      <c r="B341" s="648" t="s">
        <v>193</v>
      </c>
    </row>
    <row r="342" spans="1:2" s="592" customFormat="1" ht="16.5">
      <c r="A342" s="647" t="s">
        <v>194</v>
      </c>
      <c r="B342" s="648" t="s">
        <v>195</v>
      </c>
    </row>
    <row r="343" spans="1:2" s="592" customFormat="1" ht="16.5">
      <c r="A343" s="647" t="s">
        <v>196</v>
      </c>
      <c r="B343" s="648" t="s">
        <v>197</v>
      </c>
    </row>
    <row r="344" spans="1:3" ht="17.25" thickBot="1">
      <c r="A344" s="649" t="s">
        <v>198</v>
      </c>
      <c r="B344" s="650" t="s">
        <v>199</v>
      </c>
      <c r="C344" s="592"/>
    </row>
    <row r="345" spans="1:256" ht="18">
      <c r="A345" s="651"/>
      <c r="B345" s="652" t="s">
        <v>957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200</v>
      </c>
      <c r="C346" s="592"/>
    </row>
    <row r="347" spans="1:3" ht="18">
      <c r="A347" s="653"/>
      <c r="B347" s="655" t="s">
        <v>201</v>
      </c>
      <c r="C347" s="592"/>
    </row>
    <row r="348" spans="1:3" ht="18">
      <c r="A348" s="656" t="s">
        <v>202</v>
      </c>
      <c r="B348" s="657" t="s">
        <v>203</v>
      </c>
      <c r="C348" s="592"/>
    </row>
    <row r="349" spans="1:2" ht="18">
      <c r="A349" s="658" t="s">
        <v>204</v>
      </c>
      <c r="B349" s="659" t="s">
        <v>205</v>
      </c>
    </row>
    <row r="350" spans="1:2" ht="18">
      <c r="A350" s="658" t="s">
        <v>206</v>
      </c>
      <c r="B350" s="660" t="s">
        <v>207</v>
      </c>
    </row>
    <row r="351" spans="1:2" ht="18">
      <c r="A351" s="658" t="s">
        <v>208</v>
      </c>
      <c r="B351" s="660" t="s">
        <v>209</v>
      </c>
    </row>
    <row r="352" spans="1:2" ht="18">
      <c r="A352" s="658" t="s">
        <v>210</v>
      </c>
      <c r="B352" s="660" t="s">
        <v>1294</v>
      </c>
    </row>
    <row r="353" spans="1:2" ht="18">
      <c r="A353" s="658" t="s">
        <v>1295</v>
      </c>
      <c r="B353" s="660" t="s">
        <v>1296</v>
      </c>
    </row>
    <row r="354" spans="1:2" ht="18">
      <c r="A354" s="658" t="s">
        <v>1297</v>
      </c>
      <c r="B354" s="660" t="s">
        <v>1298</v>
      </c>
    </row>
    <row r="355" spans="1:2" ht="18">
      <c r="A355" s="658" t="s">
        <v>1299</v>
      </c>
      <c r="B355" s="661" t="s">
        <v>1300</v>
      </c>
    </row>
    <row r="356" spans="1:2" ht="18">
      <c r="A356" s="658" t="s">
        <v>1301</v>
      </c>
      <c r="B356" s="661" t="s">
        <v>1302</v>
      </c>
    </row>
    <row r="357" spans="1:2" ht="18">
      <c r="A357" s="658" t="s">
        <v>1303</v>
      </c>
      <c r="B357" s="661" t="s">
        <v>1304</v>
      </c>
    </row>
    <row r="358" spans="1:2" ht="18">
      <c r="A358" s="658" t="s">
        <v>1305</v>
      </c>
      <c r="B358" s="661" t="s">
        <v>1306</v>
      </c>
    </row>
    <row r="359" spans="1:2" ht="18">
      <c r="A359" s="658" t="s">
        <v>1307</v>
      </c>
      <c r="B359" s="662" t="s">
        <v>1308</v>
      </c>
    </row>
    <row r="360" spans="1:2" ht="18">
      <c r="A360" s="658" t="s">
        <v>1309</v>
      </c>
      <c r="B360" s="662" t="s">
        <v>1310</v>
      </c>
    </row>
    <row r="361" spans="1:2" ht="18">
      <c r="A361" s="658" t="s">
        <v>1311</v>
      </c>
      <c r="B361" s="661" t="s">
        <v>1312</v>
      </c>
    </row>
    <row r="362" spans="1:5" ht="18">
      <c r="A362" s="663" t="s">
        <v>1313</v>
      </c>
      <c r="B362" s="661" t="s">
        <v>1314</v>
      </c>
      <c r="C362" s="593" t="s">
        <v>1315</v>
      </c>
      <c r="D362" s="594"/>
      <c r="E362" s="595"/>
    </row>
    <row r="363" spans="1:5" ht="18">
      <c r="A363" s="663" t="s">
        <v>1316</v>
      </c>
      <c r="B363" s="660" t="s">
        <v>1317</v>
      </c>
      <c r="C363" s="593" t="s">
        <v>1315</v>
      </c>
      <c r="D363" s="594"/>
      <c r="E363" s="595"/>
    </row>
    <row r="364" spans="1:5" ht="18">
      <c r="A364" s="663" t="s">
        <v>1318</v>
      </c>
      <c r="B364" s="661" t="s">
        <v>1319</v>
      </c>
      <c r="C364" s="593" t="s">
        <v>1315</v>
      </c>
      <c r="D364" s="594"/>
      <c r="E364" s="595"/>
    </row>
    <row r="365" spans="1:5" ht="18">
      <c r="A365" s="663" t="s">
        <v>1320</v>
      </c>
      <c r="B365" s="661" t="s">
        <v>1321</v>
      </c>
      <c r="C365" s="593" t="s">
        <v>1315</v>
      </c>
      <c r="D365" s="594"/>
      <c r="E365" s="595"/>
    </row>
    <row r="366" spans="1:5" ht="18">
      <c r="A366" s="663" t="s">
        <v>1322</v>
      </c>
      <c r="B366" s="661" t="s">
        <v>1323</v>
      </c>
      <c r="C366" s="593" t="s">
        <v>1315</v>
      </c>
      <c r="D366" s="594"/>
      <c r="E366" s="595"/>
    </row>
    <row r="367" spans="1:5" ht="18">
      <c r="A367" s="663" t="s">
        <v>1324</v>
      </c>
      <c r="B367" s="661" t="s">
        <v>1325</v>
      </c>
      <c r="C367" s="593" t="s">
        <v>1315</v>
      </c>
      <c r="D367" s="594"/>
      <c r="E367" s="595"/>
    </row>
    <row r="368" spans="1:5" ht="18">
      <c r="A368" s="663" t="s">
        <v>1326</v>
      </c>
      <c r="B368" s="661" t="s">
        <v>1327</v>
      </c>
      <c r="C368" s="593" t="s">
        <v>1315</v>
      </c>
      <c r="D368" s="594"/>
      <c r="E368" s="595"/>
    </row>
    <row r="369" spans="1:5" ht="18">
      <c r="A369" s="663" t="s">
        <v>1328</v>
      </c>
      <c r="B369" s="661" t="s">
        <v>1329</v>
      </c>
      <c r="C369" s="593" t="s">
        <v>1315</v>
      </c>
      <c r="D369" s="594"/>
      <c r="E369" s="595"/>
    </row>
    <row r="370" spans="1:5" ht="18">
      <c r="A370" s="663" t="s">
        <v>1330</v>
      </c>
      <c r="B370" s="661" t="s">
        <v>1331</v>
      </c>
      <c r="C370" s="593" t="s">
        <v>1315</v>
      </c>
      <c r="D370" s="594"/>
      <c r="E370" s="595"/>
    </row>
    <row r="371" spans="1:5" ht="18">
      <c r="A371" s="663" t="s">
        <v>1332</v>
      </c>
      <c r="B371" s="660" t="s">
        <v>1333</v>
      </c>
      <c r="C371" s="593" t="s">
        <v>1315</v>
      </c>
      <c r="D371" s="594"/>
      <c r="E371" s="595"/>
    </row>
    <row r="372" spans="1:5" ht="18">
      <c r="A372" s="663" t="s">
        <v>1334</v>
      </c>
      <c r="B372" s="661" t="s">
        <v>1335</v>
      </c>
      <c r="C372" s="593" t="s">
        <v>1315</v>
      </c>
      <c r="D372" s="594"/>
      <c r="E372" s="595"/>
    </row>
    <row r="373" spans="1:5" ht="18">
      <c r="A373" s="663" t="s">
        <v>1336</v>
      </c>
      <c r="B373" s="660" t="s">
        <v>1337</v>
      </c>
      <c r="C373" s="593" t="s">
        <v>1315</v>
      </c>
      <c r="D373" s="594"/>
      <c r="E373" s="595"/>
    </row>
    <row r="374" spans="1:5" ht="18">
      <c r="A374" s="663" t="s">
        <v>1338</v>
      </c>
      <c r="B374" s="660" t="s">
        <v>1339</v>
      </c>
      <c r="C374" s="593" t="s">
        <v>1315</v>
      </c>
      <c r="D374" s="594"/>
      <c r="E374" s="595"/>
    </row>
    <row r="375" spans="1:5" ht="18">
      <c r="A375" s="663" t="s">
        <v>1340</v>
      </c>
      <c r="B375" s="660" t="s">
        <v>1341</v>
      </c>
      <c r="C375" s="593" t="s">
        <v>1315</v>
      </c>
      <c r="D375" s="594"/>
      <c r="E375" s="595"/>
    </row>
    <row r="376" spans="1:5" ht="18">
      <c r="A376" s="663" t="s">
        <v>1342</v>
      </c>
      <c r="B376" s="660" t="s">
        <v>1343</v>
      </c>
      <c r="C376" s="593" t="s">
        <v>1315</v>
      </c>
      <c r="D376" s="594"/>
      <c r="E376" s="595"/>
    </row>
    <row r="377" spans="1:5" ht="18">
      <c r="A377" s="663" t="s">
        <v>1344</v>
      </c>
      <c r="B377" s="660" t="s">
        <v>1345</v>
      </c>
      <c r="C377" s="593" t="s">
        <v>1315</v>
      </c>
      <c r="D377" s="594"/>
      <c r="E377" s="595"/>
    </row>
    <row r="378" spans="1:5" ht="18">
      <c r="A378" s="663" t="s">
        <v>1346</v>
      </c>
      <c r="B378" s="660" t="s">
        <v>1347</v>
      </c>
      <c r="C378" s="593" t="s">
        <v>1315</v>
      </c>
      <c r="D378" s="594"/>
      <c r="E378" s="595"/>
    </row>
    <row r="379" spans="1:5" ht="18">
      <c r="A379" s="663" t="s">
        <v>1348</v>
      </c>
      <c r="B379" s="660" t="s">
        <v>1349</v>
      </c>
      <c r="C379" s="593" t="s">
        <v>1315</v>
      </c>
      <c r="D379" s="594"/>
      <c r="E379" s="595"/>
    </row>
    <row r="380" spans="1:5" ht="18">
      <c r="A380" s="663" t="s">
        <v>1350</v>
      </c>
      <c r="B380" s="660" t="s">
        <v>1351</v>
      </c>
      <c r="C380" s="593" t="s">
        <v>1315</v>
      </c>
      <c r="D380" s="594"/>
      <c r="E380" s="595"/>
    </row>
    <row r="381" spans="1:5" ht="18">
      <c r="A381" s="663" t="s">
        <v>1352</v>
      </c>
      <c r="B381" s="664" t="s">
        <v>1353</v>
      </c>
      <c r="C381" s="593" t="s">
        <v>1315</v>
      </c>
      <c r="D381" s="594"/>
      <c r="E381" s="595"/>
    </row>
    <row r="382" spans="1:5" ht="18">
      <c r="A382" s="663" t="s">
        <v>1354</v>
      </c>
      <c r="B382" s="664" t="s">
        <v>1355</v>
      </c>
      <c r="C382" s="593" t="s">
        <v>1315</v>
      </c>
      <c r="D382" s="594"/>
      <c r="E382" s="595"/>
    </row>
    <row r="383" spans="1:5" ht="18">
      <c r="A383" s="665" t="s">
        <v>1356</v>
      </c>
      <c r="B383" s="666" t="s">
        <v>1357</v>
      </c>
      <c r="C383" s="593" t="s">
        <v>1315</v>
      </c>
      <c r="D383" s="596"/>
      <c r="E383" s="595"/>
    </row>
    <row r="384" spans="1:5" ht="18">
      <c r="A384" s="653" t="s">
        <v>1315</v>
      </c>
      <c r="B384" s="667" t="s">
        <v>1358</v>
      </c>
      <c r="C384" s="593" t="s">
        <v>1315</v>
      </c>
      <c r="D384" s="597"/>
      <c r="E384" s="595"/>
    </row>
    <row r="385" spans="1:5" ht="18">
      <c r="A385" s="668" t="s">
        <v>1359</v>
      </c>
      <c r="B385" s="669" t="s">
        <v>1360</v>
      </c>
      <c r="C385" s="593" t="s">
        <v>1315</v>
      </c>
      <c r="D385" s="594"/>
      <c r="E385" s="595"/>
    </row>
    <row r="386" spans="1:5" ht="18">
      <c r="A386" s="663" t="s">
        <v>1361</v>
      </c>
      <c r="B386" s="644" t="s">
        <v>1362</v>
      </c>
      <c r="C386" s="593" t="s">
        <v>1315</v>
      </c>
      <c r="D386" s="594"/>
      <c r="E386" s="595"/>
    </row>
    <row r="387" spans="1:5" ht="18">
      <c r="A387" s="670" t="s">
        <v>1363</v>
      </c>
      <c r="B387" s="671" t="s">
        <v>1364</v>
      </c>
      <c r="C387" s="593" t="s">
        <v>1315</v>
      </c>
      <c r="D387" s="594"/>
      <c r="E387" s="595"/>
    </row>
    <row r="388" spans="1:5" ht="18">
      <c r="A388" s="653" t="s">
        <v>1315</v>
      </c>
      <c r="B388" s="672" t="s">
        <v>1365</v>
      </c>
      <c r="C388" s="593" t="s">
        <v>1315</v>
      </c>
      <c r="D388" s="598"/>
      <c r="E388" s="595"/>
    </row>
    <row r="389" spans="1:5" ht="16.5">
      <c r="A389" s="673" t="s">
        <v>1160</v>
      </c>
      <c r="B389" s="636" t="s">
        <v>1161</v>
      </c>
      <c r="C389" s="593" t="s">
        <v>1315</v>
      </c>
      <c r="D389" s="599"/>
      <c r="E389" s="595"/>
    </row>
    <row r="390" spans="1:5" ht="16.5">
      <c r="A390" s="673" t="s">
        <v>1162</v>
      </c>
      <c r="B390" s="636" t="s">
        <v>1163</v>
      </c>
      <c r="C390" s="593" t="s">
        <v>1315</v>
      </c>
      <c r="D390" s="599"/>
      <c r="E390" s="595"/>
    </row>
    <row r="391" spans="1:5" ht="16.5">
      <c r="A391" s="674" t="s">
        <v>1164</v>
      </c>
      <c r="B391" s="675" t="s">
        <v>1165</v>
      </c>
      <c r="C391" s="593" t="s">
        <v>1315</v>
      </c>
      <c r="D391" s="599"/>
      <c r="E391" s="595"/>
    </row>
    <row r="392" spans="1:5" ht="18">
      <c r="A392" s="653" t="s">
        <v>1315</v>
      </c>
      <c r="B392" s="672" t="s">
        <v>1366</v>
      </c>
      <c r="C392" s="593" t="s">
        <v>1315</v>
      </c>
      <c r="D392" s="598"/>
      <c r="E392" s="595"/>
    </row>
    <row r="393" spans="1:5" ht="18">
      <c r="A393" s="668" t="s">
        <v>1367</v>
      </c>
      <c r="B393" s="669" t="s">
        <v>1368</v>
      </c>
      <c r="C393" s="593" t="s">
        <v>1315</v>
      </c>
      <c r="D393" s="594"/>
      <c r="E393" s="595"/>
    </row>
    <row r="394" spans="1:5" ht="18.75" thickBot="1">
      <c r="A394" s="676" t="s">
        <v>1369</v>
      </c>
      <c r="B394" s="677" t="s">
        <v>1370</v>
      </c>
      <c r="C394" s="593" t="s">
        <v>1315</v>
      </c>
      <c r="D394" s="600"/>
      <c r="E394" s="595"/>
    </row>
    <row r="395" spans="1:5" ht="16.5">
      <c r="A395" s="678" t="s">
        <v>1371</v>
      </c>
      <c r="B395" s="679" t="s">
        <v>567</v>
      </c>
      <c r="C395" s="593" t="s">
        <v>1315</v>
      </c>
      <c r="D395" s="599"/>
      <c r="E395" s="595"/>
    </row>
    <row r="396" spans="1:5" ht="16.5">
      <c r="A396" s="673" t="s">
        <v>568</v>
      </c>
      <c r="B396" s="636" t="s">
        <v>569</v>
      </c>
      <c r="C396" s="593" t="s">
        <v>1315</v>
      </c>
      <c r="D396" s="601"/>
      <c r="E396" s="595"/>
    </row>
    <row r="397" spans="1:5" ht="18.75" thickBot="1">
      <c r="A397" s="680" t="s">
        <v>570</v>
      </c>
      <c r="B397" s="681" t="s">
        <v>571</v>
      </c>
      <c r="C397" s="593" t="s">
        <v>1315</v>
      </c>
      <c r="D397" s="600"/>
      <c r="E397" s="595"/>
    </row>
    <row r="398" spans="1:5" ht="16.5">
      <c r="A398" s="682" t="s">
        <v>572</v>
      </c>
      <c r="B398" s="683" t="s">
        <v>573</v>
      </c>
      <c r="C398" s="593" t="s">
        <v>1315</v>
      </c>
      <c r="D398" s="601"/>
      <c r="E398" s="595"/>
    </row>
    <row r="399" spans="1:5" ht="16.5">
      <c r="A399" s="684" t="s">
        <v>574</v>
      </c>
      <c r="B399" s="636" t="s">
        <v>575</v>
      </c>
      <c r="C399" s="593" t="s">
        <v>1315</v>
      </c>
      <c r="D399" s="603"/>
      <c r="E399" s="595"/>
    </row>
    <row r="400" spans="1:5" ht="16.5">
      <c r="A400" s="673" t="s">
        <v>576</v>
      </c>
      <c r="B400" s="640" t="s">
        <v>1532</v>
      </c>
      <c r="C400" s="593" t="s">
        <v>1315</v>
      </c>
      <c r="D400" s="601"/>
      <c r="E400" s="595"/>
    </row>
    <row r="401" spans="1:5" ht="17.25" thickBot="1">
      <c r="A401" s="685" t="s">
        <v>1533</v>
      </c>
      <c r="B401" s="686" t="s">
        <v>1534</v>
      </c>
      <c r="C401" s="593" t="s">
        <v>1315</v>
      </c>
      <c r="D401" s="601"/>
      <c r="E401" s="595"/>
    </row>
    <row r="402" spans="1:5" ht="18">
      <c r="A402" s="687" t="s">
        <v>1535</v>
      </c>
      <c r="B402" s="688" t="s">
        <v>1536</v>
      </c>
      <c r="C402" s="593" t="s">
        <v>1315</v>
      </c>
      <c r="D402" s="604"/>
      <c r="E402" s="595"/>
    </row>
    <row r="403" spans="1:5" ht="18">
      <c r="A403" s="689" t="s">
        <v>1537</v>
      </c>
      <c r="B403" s="690" t="s">
        <v>1538</v>
      </c>
      <c r="C403" s="593" t="s">
        <v>1315</v>
      </c>
      <c r="D403" s="604"/>
      <c r="E403" s="595"/>
    </row>
    <row r="404" spans="1:5" ht="18">
      <c r="A404" s="689" t="s">
        <v>1539</v>
      </c>
      <c r="B404" s="691" t="s">
        <v>1540</v>
      </c>
      <c r="C404" s="593" t="s">
        <v>1315</v>
      </c>
      <c r="D404" s="604"/>
      <c r="E404" s="595"/>
    </row>
    <row r="405" spans="1:5" ht="18">
      <c r="A405" s="689" t="s">
        <v>1541</v>
      </c>
      <c r="B405" s="690" t="s">
        <v>1542</v>
      </c>
      <c r="C405" s="593" t="s">
        <v>1315</v>
      </c>
      <c r="D405" s="604"/>
      <c r="E405" s="595"/>
    </row>
    <row r="406" spans="1:5" ht="18">
      <c r="A406" s="689" t="s">
        <v>1543</v>
      </c>
      <c r="B406" s="690" t="s">
        <v>1544</v>
      </c>
      <c r="C406" s="593" t="s">
        <v>1315</v>
      </c>
      <c r="D406" s="604"/>
      <c r="E406" s="595"/>
    </row>
    <row r="407" spans="1:5" ht="18">
      <c r="A407" s="689" t="s">
        <v>1545</v>
      </c>
      <c r="B407" s="692" t="s">
        <v>1546</v>
      </c>
      <c r="C407" s="593" t="s">
        <v>1315</v>
      </c>
      <c r="D407" s="604"/>
      <c r="E407" s="595"/>
    </row>
    <row r="408" spans="1:5" ht="18">
      <c r="A408" s="689" t="s">
        <v>1547</v>
      </c>
      <c r="B408" s="692" t="s">
        <v>1548</v>
      </c>
      <c r="C408" s="593" t="s">
        <v>1315</v>
      </c>
      <c r="D408" s="604"/>
      <c r="E408" s="595"/>
    </row>
    <row r="409" spans="1:5" ht="18">
      <c r="A409" s="689" t="s">
        <v>1549</v>
      </c>
      <c r="B409" s="692" t="s">
        <v>1550</v>
      </c>
      <c r="C409" s="593" t="s">
        <v>1315</v>
      </c>
      <c r="D409" s="605"/>
      <c r="E409" s="595"/>
    </row>
    <row r="410" spans="1:5" ht="18">
      <c r="A410" s="689" t="s">
        <v>1551</v>
      </c>
      <c r="B410" s="692" t="s">
        <v>1552</v>
      </c>
      <c r="C410" s="593" t="s">
        <v>1315</v>
      </c>
      <c r="D410" s="605"/>
      <c r="E410" s="595"/>
    </row>
    <row r="411" spans="1:5" ht="18">
      <c r="A411" s="689" t="s">
        <v>1553</v>
      </c>
      <c r="B411" s="692" t="s">
        <v>1387</v>
      </c>
      <c r="C411" s="593" t="s">
        <v>1315</v>
      </c>
      <c r="D411" s="605"/>
      <c r="E411" s="595"/>
    </row>
    <row r="412" spans="1:5" ht="18">
      <c r="A412" s="689" t="s">
        <v>1388</v>
      </c>
      <c r="B412" s="690" t="s">
        <v>1389</v>
      </c>
      <c r="C412" s="593" t="s">
        <v>1315</v>
      </c>
      <c r="D412" s="605"/>
      <c r="E412" s="595"/>
    </row>
    <row r="413" spans="1:5" ht="18">
      <c r="A413" s="689" t="s">
        <v>1390</v>
      </c>
      <c r="B413" s="690" t="s">
        <v>1391</v>
      </c>
      <c r="C413" s="593" t="s">
        <v>1315</v>
      </c>
      <c r="D413" s="605"/>
      <c r="E413" s="595"/>
    </row>
    <row r="414" spans="1:5" ht="18">
      <c r="A414" s="689" t="s">
        <v>1392</v>
      </c>
      <c r="B414" s="690" t="s">
        <v>579</v>
      </c>
      <c r="C414" s="593" t="s">
        <v>1315</v>
      </c>
      <c r="D414" s="605"/>
      <c r="E414" s="595"/>
    </row>
    <row r="415" spans="1:5" ht="18.75" thickBot="1">
      <c r="A415" s="693" t="s">
        <v>580</v>
      </c>
      <c r="B415" s="694" t="s">
        <v>581</v>
      </c>
      <c r="C415" s="593" t="s">
        <v>1315</v>
      </c>
      <c r="D415" s="605"/>
      <c r="E415" s="595"/>
    </row>
    <row r="416" spans="1:5" ht="18">
      <c r="A416" s="687" t="s">
        <v>582</v>
      </c>
      <c r="B416" s="688" t="s">
        <v>583</v>
      </c>
      <c r="C416" s="593" t="s">
        <v>1315</v>
      </c>
      <c r="D416" s="604"/>
      <c r="E416" s="595"/>
    </row>
    <row r="417" spans="1:5" ht="18">
      <c r="A417" s="689" t="s">
        <v>584</v>
      </c>
      <c r="B417" s="691" t="s">
        <v>585</v>
      </c>
      <c r="C417" s="593" t="s">
        <v>1315</v>
      </c>
      <c r="D417" s="605"/>
      <c r="E417" s="595"/>
    </row>
    <row r="418" spans="1:5" ht="18">
      <c r="A418" s="689" t="s">
        <v>586</v>
      </c>
      <c r="B418" s="690" t="s">
        <v>587</v>
      </c>
      <c r="C418" s="593" t="s">
        <v>1315</v>
      </c>
      <c r="D418" s="605"/>
      <c r="E418" s="595"/>
    </row>
    <row r="419" spans="1:5" ht="18">
      <c r="A419" s="689" t="s">
        <v>588</v>
      </c>
      <c r="B419" s="690" t="s">
        <v>589</v>
      </c>
      <c r="C419" s="593" t="s">
        <v>1315</v>
      </c>
      <c r="D419" s="605"/>
      <c r="E419" s="595"/>
    </row>
    <row r="420" spans="1:5" ht="18">
      <c r="A420" s="689" t="s">
        <v>590</v>
      </c>
      <c r="B420" s="690" t="s">
        <v>591</v>
      </c>
      <c r="C420" s="593" t="s">
        <v>1315</v>
      </c>
      <c r="D420" s="605"/>
      <c r="E420" s="595"/>
    </row>
    <row r="421" spans="1:5" ht="18">
      <c r="A421" s="689" t="s">
        <v>592</v>
      </c>
      <c r="B421" s="690" t="s">
        <v>593</v>
      </c>
      <c r="C421" s="593" t="s">
        <v>1315</v>
      </c>
      <c r="D421" s="605"/>
      <c r="E421" s="595"/>
    </row>
    <row r="422" spans="1:5" ht="18">
      <c r="A422" s="689" t="s">
        <v>594</v>
      </c>
      <c r="B422" s="690" t="s">
        <v>595</v>
      </c>
      <c r="C422" s="593" t="s">
        <v>1315</v>
      </c>
      <c r="D422" s="605"/>
      <c r="E422" s="595"/>
    </row>
    <row r="423" spans="1:5" ht="18">
      <c r="A423" s="689" t="s">
        <v>596</v>
      </c>
      <c r="B423" s="690" t="s">
        <v>597</v>
      </c>
      <c r="C423" s="593" t="s">
        <v>1315</v>
      </c>
      <c r="D423" s="605"/>
      <c r="E423" s="595"/>
    </row>
    <row r="424" spans="1:5" ht="18">
      <c r="A424" s="689" t="s">
        <v>598</v>
      </c>
      <c r="B424" s="690" t="s">
        <v>599</v>
      </c>
      <c r="C424" s="593" t="s">
        <v>1315</v>
      </c>
      <c r="D424" s="605"/>
      <c r="E424" s="595"/>
    </row>
    <row r="425" spans="1:5" ht="18">
      <c r="A425" s="689" t="s">
        <v>600</v>
      </c>
      <c r="B425" s="690" t="s">
        <v>601</v>
      </c>
      <c r="C425" s="593" t="s">
        <v>1315</v>
      </c>
      <c r="D425" s="605"/>
      <c r="E425" s="595"/>
    </row>
    <row r="426" spans="1:5" ht="18">
      <c r="A426" s="689" t="s">
        <v>602</v>
      </c>
      <c r="B426" s="690" t="s">
        <v>603</v>
      </c>
      <c r="C426" s="593" t="s">
        <v>1315</v>
      </c>
      <c r="D426" s="605"/>
      <c r="E426" s="595"/>
    </row>
    <row r="427" spans="1:5" ht="18">
      <c r="A427" s="689" t="s">
        <v>604</v>
      </c>
      <c r="B427" s="690" t="s">
        <v>605</v>
      </c>
      <c r="C427" s="593" t="s">
        <v>1315</v>
      </c>
      <c r="D427" s="605"/>
      <c r="E427" s="595"/>
    </row>
    <row r="428" spans="1:5" ht="18.75" thickBot="1">
      <c r="A428" s="693" t="s">
        <v>606</v>
      </c>
      <c r="B428" s="694" t="s">
        <v>607</v>
      </c>
      <c r="C428" s="593" t="s">
        <v>1315</v>
      </c>
      <c r="D428" s="605"/>
      <c r="E428" s="595"/>
    </row>
    <row r="429" spans="1:5" ht="18">
      <c r="A429" s="687" t="s">
        <v>608</v>
      </c>
      <c r="B429" s="688" t="s">
        <v>609</v>
      </c>
      <c r="C429" s="593" t="s">
        <v>1315</v>
      </c>
      <c r="D429" s="605"/>
      <c r="E429" s="595"/>
    </row>
    <row r="430" spans="1:5" ht="18">
      <c r="A430" s="689" t="s">
        <v>610</v>
      </c>
      <c r="B430" s="690" t="s">
        <v>611</v>
      </c>
      <c r="C430" s="593" t="s">
        <v>1315</v>
      </c>
      <c r="D430" s="605"/>
      <c r="E430" s="595"/>
    </row>
    <row r="431" spans="1:5" ht="18">
      <c r="A431" s="689" t="s">
        <v>612</v>
      </c>
      <c r="B431" s="690" t="s">
        <v>613</v>
      </c>
      <c r="C431" s="593" t="s">
        <v>1315</v>
      </c>
      <c r="D431" s="605"/>
      <c r="E431" s="595"/>
    </row>
    <row r="432" spans="1:5" ht="18">
      <c r="A432" s="689" t="s">
        <v>614</v>
      </c>
      <c r="B432" s="690" t="s">
        <v>615</v>
      </c>
      <c r="C432" s="593" t="s">
        <v>1315</v>
      </c>
      <c r="D432" s="605"/>
      <c r="E432" s="595"/>
    </row>
    <row r="433" spans="1:5" ht="18">
      <c r="A433" s="689" t="s">
        <v>616</v>
      </c>
      <c r="B433" s="691" t="s">
        <v>617</v>
      </c>
      <c r="C433" s="593" t="s">
        <v>1315</v>
      </c>
      <c r="D433" s="605"/>
      <c r="E433" s="595"/>
    </row>
    <row r="434" spans="1:5" ht="18">
      <c r="A434" s="689" t="s">
        <v>618</v>
      </c>
      <c r="B434" s="690" t="s">
        <v>619</v>
      </c>
      <c r="C434" s="593" t="s">
        <v>1315</v>
      </c>
      <c r="D434" s="605"/>
      <c r="E434" s="595"/>
    </row>
    <row r="435" spans="1:5" ht="18">
      <c r="A435" s="689" t="s">
        <v>620</v>
      </c>
      <c r="B435" s="690" t="s">
        <v>621</v>
      </c>
      <c r="C435" s="593" t="s">
        <v>1315</v>
      </c>
      <c r="D435" s="605"/>
      <c r="E435" s="595"/>
    </row>
    <row r="436" spans="1:5" ht="18">
      <c r="A436" s="689" t="s">
        <v>622</v>
      </c>
      <c r="B436" s="690" t="s">
        <v>623</v>
      </c>
      <c r="C436" s="593" t="s">
        <v>1315</v>
      </c>
      <c r="D436" s="605"/>
      <c r="E436" s="595"/>
    </row>
    <row r="437" spans="1:5" ht="18">
      <c r="A437" s="689" t="s">
        <v>624</v>
      </c>
      <c r="B437" s="690" t="s">
        <v>625</v>
      </c>
      <c r="C437" s="593" t="s">
        <v>1315</v>
      </c>
      <c r="D437" s="605"/>
      <c r="E437" s="595"/>
    </row>
    <row r="438" spans="1:5" ht="18">
      <c r="A438" s="689" t="s">
        <v>626</v>
      </c>
      <c r="B438" s="690" t="s">
        <v>627</v>
      </c>
      <c r="C438" s="593" t="s">
        <v>1315</v>
      </c>
      <c r="D438" s="605"/>
      <c r="E438" s="595"/>
    </row>
    <row r="439" spans="1:5" ht="18">
      <c r="A439" s="689" t="s">
        <v>628</v>
      </c>
      <c r="B439" s="690" t="s">
        <v>629</v>
      </c>
      <c r="C439" s="593" t="s">
        <v>1315</v>
      </c>
      <c r="D439" s="605"/>
      <c r="E439" s="595"/>
    </row>
    <row r="440" spans="1:5" ht="18.75" thickBot="1">
      <c r="A440" s="693" t="s">
        <v>630</v>
      </c>
      <c r="B440" s="694" t="s">
        <v>631</v>
      </c>
      <c r="C440" s="593" t="s">
        <v>1315</v>
      </c>
      <c r="D440" s="605"/>
      <c r="E440" s="595"/>
    </row>
    <row r="441" spans="1:5" ht="18">
      <c r="A441" s="687" t="s">
        <v>632</v>
      </c>
      <c r="B441" s="695" t="s">
        <v>633</v>
      </c>
      <c r="C441" s="593" t="s">
        <v>1315</v>
      </c>
      <c r="D441" s="605"/>
      <c r="E441" s="595"/>
    </row>
    <row r="442" spans="1:5" ht="18">
      <c r="A442" s="689" t="s">
        <v>634</v>
      </c>
      <c r="B442" s="690" t="s">
        <v>635</v>
      </c>
      <c r="C442" s="593" t="s">
        <v>1315</v>
      </c>
      <c r="D442" s="605"/>
      <c r="E442" s="595"/>
    </row>
    <row r="443" spans="1:5" ht="18">
      <c r="A443" s="689" t="s">
        <v>636</v>
      </c>
      <c r="B443" s="690" t="s">
        <v>637</v>
      </c>
      <c r="C443" s="593" t="s">
        <v>1315</v>
      </c>
      <c r="D443" s="605"/>
      <c r="E443" s="595"/>
    </row>
    <row r="444" spans="1:5" ht="18">
      <c r="A444" s="689" t="s">
        <v>638</v>
      </c>
      <c r="B444" s="690" t="s">
        <v>639</v>
      </c>
      <c r="C444" s="593" t="s">
        <v>1315</v>
      </c>
      <c r="D444" s="605"/>
      <c r="E444" s="595"/>
    </row>
    <row r="445" spans="1:5" ht="18">
      <c r="A445" s="689" t="s">
        <v>640</v>
      </c>
      <c r="B445" s="690" t="s">
        <v>641</v>
      </c>
      <c r="C445" s="593" t="s">
        <v>1315</v>
      </c>
      <c r="D445" s="605"/>
      <c r="E445" s="595"/>
    </row>
    <row r="446" spans="1:5" ht="18">
      <c r="A446" s="689" t="s">
        <v>642</v>
      </c>
      <c r="B446" s="690" t="s">
        <v>643</v>
      </c>
      <c r="C446" s="593" t="s">
        <v>1315</v>
      </c>
      <c r="D446" s="605"/>
      <c r="E446" s="595"/>
    </row>
    <row r="447" spans="1:5" ht="18">
      <c r="A447" s="689" t="s">
        <v>644</v>
      </c>
      <c r="B447" s="690" t="s">
        <v>645</v>
      </c>
      <c r="C447" s="593" t="s">
        <v>1315</v>
      </c>
      <c r="D447" s="605"/>
      <c r="E447" s="595"/>
    </row>
    <row r="448" spans="1:5" ht="18">
      <c r="A448" s="689" t="s">
        <v>646</v>
      </c>
      <c r="B448" s="690" t="s">
        <v>647</v>
      </c>
      <c r="C448" s="593" t="s">
        <v>1315</v>
      </c>
      <c r="D448" s="605"/>
      <c r="E448" s="595"/>
    </row>
    <row r="449" spans="1:5" ht="18">
      <c r="A449" s="689" t="s">
        <v>648</v>
      </c>
      <c r="B449" s="690" t="s">
        <v>649</v>
      </c>
      <c r="C449" s="593" t="s">
        <v>1315</v>
      </c>
      <c r="D449" s="605"/>
      <c r="E449" s="595"/>
    </row>
    <row r="450" spans="1:5" ht="18.75" thickBot="1">
      <c r="A450" s="693" t="s">
        <v>650</v>
      </c>
      <c r="B450" s="694" t="s">
        <v>651</v>
      </c>
      <c r="C450" s="593" t="s">
        <v>1315</v>
      </c>
      <c r="D450" s="605"/>
      <c r="E450" s="595"/>
    </row>
    <row r="451" spans="1:5" ht="18">
      <c r="A451" s="687" t="s">
        <v>652</v>
      </c>
      <c r="B451" s="688" t="s">
        <v>653</v>
      </c>
      <c r="C451" s="593" t="s">
        <v>1315</v>
      </c>
      <c r="D451" s="605"/>
      <c r="E451" s="595"/>
    </row>
    <row r="452" spans="1:5" ht="18">
      <c r="A452" s="689" t="s">
        <v>654</v>
      </c>
      <c r="B452" s="690" t="s">
        <v>655</v>
      </c>
      <c r="C452" s="593" t="s">
        <v>1315</v>
      </c>
      <c r="D452" s="605"/>
      <c r="E452" s="595"/>
    </row>
    <row r="453" spans="1:5" ht="18">
      <c r="A453" s="689" t="s">
        <v>656</v>
      </c>
      <c r="B453" s="690" t="s">
        <v>657</v>
      </c>
      <c r="C453" s="593" t="s">
        <v>1315</v>
      </c>
      <c r="D453" s="605"/>
      <c r="E453" s="595"/>
    </row>
    <row r="454" spans="1:5" ht="18">
      <c r="A454" s="689" t="s">
        <v>658</v>
      </c>
      <c r="B454" s="691" t="s">
        <v>659</v>
      </c>
      <c r="C454" s="593" t="s">
        <v>1315</v>
      </c>
      <c r="D454" s="605"/>
      <c r="E454" s="595"/>
    </row>
    <row r="455" spans="1:5" ht="18">
      <c r="A455" s="689" t="s">
        <v>660</v>
      </c>
      <c r="B455" s="690" t="s">
        <v>661</v>
      </c>
      <c r="C455" s="593" t="s">
        <v>1315</v>
      </c>
      <c r="D455" s="605"/>
      <c r="E455" s="595"/>
    </row>
    <row r="456" spans="1:5" ht="18">
      <c r="A456" s="689" t="s">
        <v>662</v>
      </c>
      <c r="B456" s="690" t="s">
        <v>663</v>
      </c>
      <c r="C456" s="593" t="s">
        <v>1315</v>
      </c>
      <c r="D456" s="605"/>
      <c r="E456" s="595"/>
    </row>
    <row r="457" spans="1:5" ht="18">
      <c r="A457" s="689" t="s">
        <v>664</v>
      </c>
      <c r="B457" s="690" t="s">
        <v>665</v>
      </c>
      <c r="C457" s="593" t="s">
        <v>1315</v>
      </c>
      <c r="D457" s="605"/>
      <c r="E457" s="595"/>
    </row>
    <row r="458" spans="1:5" ht="18">
      <c r="A458" s="689" t="s">
        <v>666</v>
      </c>
      <c r="B458" s="690" t="s">
        <v>667</v>
      </c>
      <c r="C458" s="593" t="s">
        <v>1315</v>
      </c>
      <c r="D458" s="605"/>
      <c r="E458" s="595"/>
    </row>
    <row r="459" spans="1:5" ht="18">
      <c r="A459" s="689" t="s">
        <v>668</v>
      </c>
      <c r="B459" s="690" t="s">
        <v>669</v>
      </c>
      <c r="C459" s="593" t="s">
        <v>1315</v>
      </c>
      <c r="D459" s="605"/>
      <c r="E459" s="595"/>
    </row>
    <row r="460" spans="1:5" ht="18">
      <c r="A460" s="689" t="s">
        <v>670</v>
      </c>
      <c r="B460" s="690" t="s">
        <v>671</v>
      </c>
      <c r="C460" s="593" t="s">
        <v>1315</v>
      </c>
      <c r="D460" s="605"/>
      <c r="E460" s="595"/>
    </row>
    <row r="461" spans="1:5" ht="18.75" thickBot="1">
      <c r="A461" s="693" t="s">
        <v>672</v>
      </c>
      <c r="B461" s="694" t="s">
        <v>673</v>
      </c>
      <c r="C461" s="593" t="s">
        <v>1315</v>
      </c>
      <c r="D461" s="605"/>
      <c r="E461" s="595"/>
    </row>
    <row r="462" spans="1:5" ht="18">
      <c r="A462" s="687" t="s">
        <v>674</v>
      </c>
      <c r="B462" s="688" t="s">
        <v>675</v>
      </c>
      <c r="C462" s="593" t="s">
        <v>1315</v>
      </c>
      <c r="D462" s="605"/>
      <c r="E462" s="595"/>
    </row>
    <row r="463" spans="1:5" ht="18">
      <c r="A463" s="689" t="s">
        <v>676</v>
      </c>
      <c r="B463" s="690" t="s">
        <v>677</v>
      </c>
      <c r="C463" s="593" t="s">
        <v>1315</v>
      </c>
      <c r="D463" s="605"/>
      <c r="E463" s="595"/>
    </row>
    <row r="464" spans="1:5" ht="18">
      <c r="A464" s="689" t="s">
        <v>678</v>
      </c>
      <c r="B464" s="691" t="s">
        <v>679</v>
      </c>
      <c r="C464" s="593" t="s">
        <v>1315</v>
      </c>
      <c r="D464" s="605"/>
      <c r="E464" s="595"/>
    </row>
    <row r="465" spans="1:5" ht="18">
      <c r="A465" s="689" t="s">
        <v>680</v>
      </c>
      <c r="B465" s="690" t="s">
        <v>681</v>
      </c>
      <c r="C465" s="593" t="s">
        <v>1315</v>
      </c>
      <c r="D465" s="605"/>
      <c r="E465" s="595"/>
    </row>
    <row r="466" spans="1:5" ht="18">
      <c r="A466" s="689" t="s">
        <v>682</v>
      </c>
      <c r="B466" s="690" t="s">
        <v>683</v>
      </c>
      <c r="C466" s="593" t="s">
        <v>1315</v>
      </c>
      <c r="D466" s="605"/>
      <c r="E466" s="595"/>
    </row>
    <row r="467" spans="1:5" ht="18">
      <c r="A467" s="689" t="s">
        <v>684</v>
      </c>
      <c r="B467" s="690" t="s">
        <v>685</v>
      </c>
      <c r="C467" s="593" t="s">
        <v>1315</v>
      </c>
      <c r="D467" s="605"/>
      <c r="E467" s="595"/>
    </row>
    <row r="468" spans="1:5" ht="18">
      <c r="A468" s="689" t="s">
        <v>686</v>
      </c>
      <c r="B468" s="690" t="s">
        <v>687</v>
      </c>
      <c r="C468" s="593" t="s">
        <v>1315</v>
      </c>
      <c r="D468" s="605"/>
      <c r="E468" s="595"/>
    </row>
    <row r="469" spans="1:5" ht="18">
      <c r="A469" s="689" t="s">
        <v>688</v>
      </c>
      <c r="B469" s="690" t="s">
        <v>689</v>
      </c>
      <c r="C469" s="593" t="s">
        <v>1315</v>
      </c>
      <c r="D469" s="605"/>
      <c r="E469" s="595"/>
    </row>
    <row r="470" spans="1:5" ht="18">
      <c r="A470" s="689" t="s">
        <v>690</v>
      </c>
      <c r="B470" s="690" t="s">
        <v>691</v>
      </c>
      <c r="C470" s="593" t="s">
        <v>1315</v>
      </c>
      <c r="D470" s="605"/>
      <c r="E470" s="595"/>
    </row>
    <row r="471" spans="1:5" ht="18.75" thickBot="1">
      <c r="A471" s="693" t="s">
        <v>692</v>
      </c>
      <c r="B471" s="694" t="s">
        <v>693</v>
      </c>
      <c r="C471" s="593" t="s">
        <v>1315</v>
      </c>
      <c r="D471" s="605"/>
      <c r="E471" s="595"/>
    </row>
    <row r="472" spans="1:5" ht="18">
      <c r="A472" s="687" t="s">
        <v>694</v>
      </c>
      <c r="B472" s="695" t="s">
        <v>695</v>
      </c>
      <c r="C472" s="593" t="s">
        <v>1315</v>
      </c>
      <c r="D472" s="605"/>
      <c r="E472" s="595"/>
    </row>
    <row r="473" spans="1:5" ht="18">
      <c r="A473" s="689" t="s">
        <v>696</v>
      </c>
      <c r="B473" s="690" t="s">
        <v>697</v>
      </c>
      <c r="C473" s="593" t="s">
        <v>1315</v>
      </c>
      <c r="D473" s="605"/>
      <c r="E473" s="595"/>
    </row>
    <row r="474" spans="1:5" ht="18">
      <c r="A474" s="689" t="s">
        <v>698</v>
      </c>
      <c r="B474" s="690" t="s">
        <v>699</v>
      </c>
      <c r="C474" s="593" t="s">
        <v>1315</v>
      </c>
      <c r="D474" s="605"/>
      <c r="E474" s="595"/>
    </row>
    <row r="475" spans="1:5" ht="18.75" thickBot="1">
      <c r="A475" s="693" t="s">
        <v>700</v>
      </c>
      <c r="B475" s="694" t="s">
        <v>701</v>
      </c>
      <c r="C475" s="593" t="s">
        <v>1315</v>
      </c>
      <c r="D475" s="605"/>
      <c r="E475" s="595"/>
    </row>
    <row r="476" spans="1:5" ht="18">
      <c r="A476" s="687" t="s">
        <v>702</v>
      </c>
      <c r="B476" s="688" t="s">
        <v>703</v>
      </c>
      <c r="C476" s="593" t="s">
        <v>1315</v>
      </c>
      <c r="D476" s="605"/>
      <c r="E476" s="595"/>
    </row>
    <row r="477" spans="1:5" ht="18">
      <c r="A477" s="689" t="s">
        <v>704</v>
      </c>
      <c r="B477" s="690" t="s">
        <v>705</v>
      </c>
      <c r="C477" s="593" t="s">
        <v>1315</v>
      </c>
      <c r="D477" s="605"/>
      <c r="E477" s="595"/>
    </row>
    <row r="478" spans="1:5" ht="18">
      <c r="A478" s="689" t="s">
        <v>706</v>
      </c>
      <c r="B478" s="691" t="s">
        <v>707</v>
      </c>
      <c r="C478" s="593" t="s">
        <v>1315</v>
      </c>
      <c r="D478" s="605"/>
      <c r="E478" s="595"/>
    </row>
    <row r="479" spans="1:5" ht="18">
      <c r="A479" s="689" t="s">
        <v>708</v>
      </c>
      <c r="B479" s="690" t="s">
        <v>709</v>
      </c>
      <c r="C479" s="593" t="s">
        <v>1315</v>
      </c>
      <c r="D479" s="605"/>
      <c r="E479" s="595"/>
    </row>
    <row r="480" spans="1:5" ht="18">
      <c r="A480" s="689" t="s">
        <v>710</v>
      </c>
      <c r="B480" s="690" t="s">
        <v>711</v>
      </c>
      <c r="C480" s="593" t="s">
        <v>1315</v>
      </c>
      <c r="D480" s="605"/>
      <c r="E480" s="595"/>
    </row>
    <row r="481" spans="1:5" ht="18">
      <c r="A481" s="689" t="s">
        <v>712</v>
      </c>
      <c r="B481" s="690" t="s">
        <v>713</v>
      </c>
      <c r="C481" s="593" t="s">
        <v>1315</v>
      </c>
      <c r="D481" s="605"/>
      <c r="E481" s="595"/>
    </row>
    <row r="482" spans="1:5" ht="18">
      <c r="A482" s="689" t="s">
        <v>714</v>
      </c>
      <c r="B482" s="690" t="s">
        <v>715</v>
      </c>
      <c r="C482" s="593" t="s">
        <v>1315</v>
      </c>
      <c r="D482" s="605"/>
      <c r="E482" s="595"/>
    </row>
    <row r="483" spans="1:5" ht="18.75" thickBot="1">
      <c r="A483" s="693" t="s">
        <v>716</v>
      </c>
      <c r="B483" s="694" t="s">
        <v>717</v>
      </c>
      <c r="C483" s="593" t="s">
        <v>1315</v>
      </c>
      <c r="D483" s="605"/>
      <c r="E483" s="595"/>
    </row>
    <row r="484" spans="1:5" ht="18">
      <c r="A484" s="687" t="s">
        <v>718</v>
      </c>
      <c r="B484" s="688" t="s">
        <v>719</v>
      </c>
      <c r="C484" s="593" t="s">
        <v>1315</v>
      </c>
      <c r="D484" s="605"/>
      <c r="E484" s="595"/>
    </row>
    <row r="485" spans="1:5" ht="18">
      <c r="A485" s="689" t="s">
        <v>720</v>
      </c>
      <c r="B485" s="690" t="s">
        <v>721</v>
      </c>
      <c r="C485" s="593" t="s">
        <v>1315</v>
      </c>
      <c r="D485" s="605"/>
      <c r="E485" s="595"/>
    </row>
    <row r="486" spans="1:5" ht="18">
      <c r="A486" s="689" t="s">
        <v>722</v>
      </c>
      <c r="B486" s="690" t="s">
        <v>723</v>
      </c>
      <c r="C486" s="593" t="s">
        <v>1315</v>
      </c>
      <c r="D486" s="605"/>
      <c r="E486" s="595"/>
    </row>
    <row r="487" spans="1:5" ht="18">
      <c r="A487" s="689" t="s">
        <v>724</v>
      </c>
      <c r="B487" s="690" t="s">
        <v>725</v>
      </c>
      <c r="C487" s="593" t="s">
        <v>1315</v>
      </c>
      <c r="D487" s="605"/>
      <c r="E487" s="595"/>
    </row>
    <row r="488" spans="1:5" ht="18">
      <c r="A488" s="689" t="s">
        <v>726</v>
      </c>
      <c r="B488" s="691" t="s">
        <v>727</v>
      </c>
      <c r="C488" s="593" t="s">
        <v>1315</v>
      </c>
      <c r="D488" s="605"/>
      <c r="E488" s="595"/>
    </row>
    <row r="489" spans="1:5" ht="18">
      <c r="A489" s="689" t="s">
        <v>728</v>
      </c>
      <c r="B489" s="690" t="s">
        <v>729</v>
      </c>
      <c r="C489" s="593" t="s">
        <v>1315</v>
      </c>
      <c r="D489" s="605"/>
      <c r="E489" s="595"/>
    </row>
    <row r="490" spans="1:5" ht="18.75" thickBot="1">
      <c r="A490" s="693" t="s">
        <v>1580</v>
      </c>
      <c r="B490" s="694" t="s">
        <v>1581</v>
      </c>
      <c r="C490" s="593" t="s">
        <v>1315</v>
      </c>
      <c r="D490" s="605"/>
      <c r="E490" s="595"/>
    </row>
    <row r="491" spans="1:5" ht="18">
      <c r="A491" s="687" t="s">
        <v>1582</v>
      </c>
      <c r="B491" s="688" t="s">
        <v>1583</v>
      </c>
      <c r="C491" s="593" t="s">
        <v>1315</v>
      </c>
      <c r="D491" s="605"/>
      <c r="E491" s="595"/>
    </row>
    <row r="492" spans="1:5" ht="18">
      <c r="A492" s="689" t="s">
        <v>1584</v>
      </c>
      <c r="B492" s="690" t="s">
        <v>1585</v>
      </c>
      <c r="C492" s="593" t="s">
        <v>1315</v>
      </c>
      <c r="D492" s="605"/>
      <c r="E492" s="595"/>
    </row>
    <row r="493" spans="1:5" ht="18">
      <c r="A493" s="689" t="s">
        <v>1586</v>
      </c>
      <c r="B493" s="690" t="s">
        <v>1587</v>
      </c>
      <c r="C493" s="593" t="s">
        <v>1315</v>
      </c>
      <c r="D493" s="605"/>
      <c r="E493" s="595"/>
    </row>
    <row r="494" spans="1:5" ht="18">
      <c r="A494" s="689" t="s">
        <v>1588</v>
      </c>
      <c r="B494" s="690" t="s">
        <v>1589</v>
      </c>
      <c r="C494" s="593" t="s">
        <v>1315</v>
      </c>
      <c r="D494" s="605"/>
      <c r="E494" s="595"/>
    </row>
    <row r="495" spans="1:5" ht="18">
      <c r="A495" s="689" t="s">
        <v>1590</v>
      </c>
      <c r="B495" s="691" t="s">
        <v>1591</v>
      </c>
      <c r="C495" s="593" t="s">
        <v>1315</v>
      </c>
      <c r="D495" s="605"/>
      <c r="E495" s="595"/>
    </row>
    <row r="496" spans="1:5" ht="18">
      <c r="A496" s="689" t="s">
        <v>1592</v>
      </c>
      <c r="B496" s="690" t="s">
        <v>1593</v>
      </c>
      <c r="C496" s="593" t="s">
        <v>1315</v>
      </c>
      <c r="D496" s="605"/>
      <c r="E496" s="595"/>
    </row>
    <row r="497" spans="1:5" ht="18">
      <c r="A497" s="689" t="s">
        <v>1594</v>
      </c>
      <c r="B497" s="690" t="s">
        <v>1595</v>
      </c>
      <c r="C497" s="593" t="s">
        <v>1315</v>
      </c>
      <c r="D497" s="605"/>
      <c r="E497" s="595"/>
    </row>
    <row r="498" spans="1:5" ht="18">
      <c r="A498" s="689" t="s">
        <v>1596</v>
      </c>
      <c r="B498" s="690" t="s">
        <v>1597</v>
      </c>
      <c r="C498" s="593" t="s">
        <v>1315</v>
      </c>
      <c r="D498" s="605"/>
      <c r="E498" s="595"/>
    </row>
    <row r="499" spans="1:5" ht="18.75" thickBot="1">
      <c r="A499" s="693" t="s">
        <v>1598</v>
      </c>
      <c r="B499" s="694" t="s">
        <v>1599</v>
      </c>
      <c r="C499" s="593" t="s">
        <v>1315</v>
      </c>
      <c r="D499" s="605"/>
      <c r="E499" s="595"/>
    </row>
    <row r="500" spans="1:5" ht="18">
      <c r="A500" s="687" t="s">
        <v>1600</v>
      </c>
      <c r="B500" s="688" t="s">
        <v>1601</v>
      </c>
      <c r="C500" s="593" t="s">
        <v>1315</v>
      </c>
      <c r="D500" s="605"/>
      <c r="E500" s="595"/>
    </row>
    <row r="501" spans="1:5" ht="18">
      <c r="A501" s="689" t="s">
        <v>1602</v>
      </c>
      <c r="B501" s="690" t="s">
        <v>1603</v>
      </c>
      <c r="C501" s="593" t="s">
        <v>1315</v>
      </c>
      <c r="D501" s="605"/>
      <c r="E501" s="595"/>
    </row>
    <row r="502" spans="1:5" ht="18">
      <c r="A502" s="689" t="s">
        <v>1604</v>
      </c>
      <c r="B502" s="691" t="s">
        <v>1605</v>
      </c>
      <c r="C502" s="593" t="s">
        <v>1315</v>
      </c>
      <c r="D502" s="605"/>
      <c r="E502" s="595"/>
    </row>
    <row r="503" spans="1:5" ht="18">
      <c r="A503" s="689" t="s">
        <v>1606</v>
      </c>
      <c r="B503" s="690" t="s">
        <v>1607</v>
      </c>
      <c r="C503" s="593" t="s">
        <v>1315</v>
      </c>
      <c r="D503" s="605"/>
      <c r="E503" s="595"/>
    </row>
    <row r="504" spans="1:5" ht="18">
      <c r="A504" s="689" t="s">
        <v>1608</v>
      </c>
      <c r="B504" s="690" t="s">
        <v>1609</v>
      </c>
      <c r="C504" s="593" t="s">
        <v>1315</v>
      </c>
      <c r="D504" s="605"/>
      <c r="E504" s="595"/>
    </row>
    <row r="505" spans="1:5" ht="18">
      <c r="A505" s="689" t="s">
        <v>1610</v>
      </c>
      <c r="B505" s="690" t="s">
        <v>1611</v>
      </c>
      <c r="C505" s="593" t="s">
        <v>1315</v>
      </c>
      <c r="D505" s="605"/>
      <c r="E505" s="595"/>
    </row>
    <row r="506" spans="1:5" ht="18">
      <c r="A506" s="689" t="s">
        <v>1612</v>
      </c>
      <c r="B506" s="690" t="s">
        <v>1613</v>
      </c>
      <c r="C506" s="593" t="s">
        <v>1315</v>
      </c>
      <c r="D506" s="605"/>
      <c r="E506" s="595"/>
    </row>
    <row r="507" spans="1:5" ht="18.75" thickBot="1">
      <c r="A507" s="693" t="s">
        <v>1614</v>
      </c>
      <c r="B507" s="694" t="s">
        <v>1615</v>
      </c>
      <c r="C507" s="593" t="s">
        <v>1315</v>
      </c>
      <c r="D507" s="605"/>
      <c r="E507" s="595"/>
    </row>
    <row r="508" spans="1:5" ht="18">
      <c r="A508" s="687" t="s">
        <v>1616</v>
      </c>
      <c r="B508" s="688" t="s">
        <v>1617</v>
      </c>
      <c r="C508" s="593" t="s">
        <v>1315</v>
      </c>
      <c r="D508" s="605"/>
      <c r="E508" s="595"/>
    </row>
    <row r="509" spans="1:5" ht="18">
      <c r="A509" s="689" t="s">
        <v>1618</v>
      </c>
      <c r="B509" s="690" t="s">
        <v>1619</v>
      </c>
      <c r="C509" s="593" t="s">
        <v>1315</v>
      </c>
      <c r="D509" s="605"/>
      <c r="E509" s="595"/>
    </row>
    <row r="510" spans="1:5" ht="18">
      <c r="A510" s="689" t="s">
        <v>1620</v>
      </c>
      <c r="B510" s="690" t="s">
        <v>1621</v>
      </c>
      <c r="C510" s="593" t="s">
        <v>1315</v>
      </c>
      <c r="D510" s="605"/>
      <c r="E510" s="595"/>
    </row>
    <row r="511" spans="1:5" ht="18">
      <c r="A511" s="689" t="s">
        <v>1622</v>
      </c>
      <c r="B511" s="690" t="s">
        <v>1623</v>
      </c>
      <c r="C511" s="593" t="s">
        <v>1315</v>
      </c>
      <c r="D511" s="605"/>
      <c r="E511" s="595"/>
    </row>
    <row r="512" spans="1:5" ht="18">
      <c r="A512" s="689" t="s">
        <v>1624</v>
      </c>
      <c r="B512" s="690" t="s">
        <v>1625</v>
      </c>
      <c r="C512" s="593" t="s">
        <v>1315</v>
      </c>
      <c r="D512" s="605"/>
      <c r="E512" s="595"/>
    </row>
    <row r="513" spans="1:5" ht="18">
      <c r="A513" s="689" t="s">
        <v>1626</v>
      </c>
      <c r="B513" s="690" t="s">
        <v>1627</v>
      </c>
      <c r="C513" s="593" t="s">
        <v>1315</v>
      </c>
      <c r="D513" s="605"/>
      <c r="E513" s="595"/>
    </row>
    <row r="514" spans="1:5" ht="18">
      <c r="A514" s="689" t="s">
        <v>1628</v>
      </c>
      <c r="B514" s="690" t="s">
        <v>1629</v>
      </c>
      <c r="C514" s="593" t="s">
        <v>1315</v>
      </c>
      <c r="D514" s="605"/>
      <c r="E514" s="595"/>
    </row>
    <row r="515" spans="1:5" ht="18">
      <c r="A515" s="689" t="s">
        <v>1630</v>
      </c>
      <c r="B515" s="690" t="s">
        <v>1631</v>
      </c>
      <c r="C515" s="593" t="s">
        <v>1315</v>
      </c>
      <c r="D515" s="605"/>
      <c r="E515" s="595"/>
    </row>
    <row r="516" spans="1:5" ht="18">
      <c r="A516" s="689" t="s">
        <v>1632</v>
      </c>
      <c r="B516" s="691" t="s">
        <v>1633</v>
      </c>
      <c r="C516" s="593" t="s">
        <v>1315</v>
      </c>
      <c r="D516" s="605"/>
      <c r="E516" s="595"/>
    </row>
    <row r="517" spans="1:5" ht="18">
      <c r="A517" s="689" t="s">
        <v>1634</v>
      </c>
      <c r="B517" s="690" t="s">
        <v>1635</v>
      </c>
      <c r="C517" s="593" t="s">
        <v>1315</v>
      </c>
      <c r="D517" s="605"/>
      <c r="E517" s="595"/>
    </row>
    <row r="518" spans="1:5" ht="18.75" thickBot="1">
      <c r="A518" s="693" t="s">
        <v>1636</v>
      </c>
      <c r="B518" s="694" t="s">
        <v>1637</v>
      </c>
      <c r="C518" s="593" t="s">
        <v>1315</v>
      </c>
      <c r="D518" s="605"/>
      <c r="E518" s="595"/>
    </row>
    <row r="519" spans="1:5" ht="18">
      <c r="A519" s="687" t="s">
        <v>1638</v>
      </c>
      <c r="B519" s="688" t="s">
        <v>1639</v>
      </c>
      <c r="C519" s="593" t="s">
        <v>1315</v>
      </c>
      <c r="D519" s="605"/>
      <c r="E519" s="595"/>
    </row>
    <row r="520" spans="1:5" ht="18">
      <c r="A520" s="689" t="s">
        <v>1640</v>
      </c>
      <c r="B520" s="690" t="s">
        <v>1641</v>
      </c>
      <c r="C520" s="593" t="s">
        <v>1315</v>
      </c>
      <c r="D520" s="605"/>
      <c r="E520" s="595"/>
    </row>
    <row r="521" spans="1:5" ht="18">
      <c r="A521" s="689" t="s">
        <v>1642</v>
      </c>
      <c r="B521" s="690" t="s">
        <v>1643</v>
      </c>
      <c r="C521" s="593" t="s">
        <v>1315</v>
      </c>
      <c r="D521" s="605"/>
      <c r="E521" s="595"/>
    </row>
    <row r="522" spans="1:5" ht="18">
      <c r="A522" s="689" t="s">
        <v>1644</v>
      </c>
      <c r="B522" s="690" t="s">
        <v>1645</v>
      </c>
      <c r="C522" s="593" t="s">
        <v>1315</v>
      </c>
      <c r="D522" s="605"/>
      <c r="E522" s="595"/>
    </row>
    <row r="523" spans="1:5" ht="18">
      <c r="A523" s="689" t="s">
        <v>1646</v>
      </c>
      <c r="B523" s="690" t="s">
        <v>1647</v>
      </c>
      <c r="C523" s="593" t="s">
        <v>1315</v>
      </c>
      <c r="D523" s="605"/>
      <c r="E523" s="595"/>
    </row>
    <row r="524" spans="1:5" ht="18">
      <c r="A524" s="689" t="s">
        <v>1648</v>
      </c>
      <c r="B524" s="691" t="s">
        <v>1649</v>
      </c>
      <c r="C524" s="593" t="s">
        <v>1315</v>
      </c>
      <c r="D524" s="605"/>
      <c r="E524" s="595"/>
    </row>
    <row r="525" spans="1:5" ht="18">
      <c r="A525" s="689" t="s">
        <v>1650</v>
      </c>
      <c r="B525" s="690" t="s">
        <v>1651</v>
      </c>
      <c r="C525" s="593" t="s">
        <v>1315</v>
      </c>
      <c r="D525" s="605"/>
      <c r="E525" s="595"/>
    </row>
    <row r="526" spans="1:5" ht="18">
      <c r="A526" s="689" t="s">
        <v>1652</v>
      </c>
      <c r="B526" s="690" t="s">
        <v>1653</v>
      </c>
      <c r="C526" s="593" t="s">
        <v>1315</v>
      </c>
      <c r="D526" s="605"/>
      <c r="E526" s="595"/>
    </row>
    <row r="527" spans="1:5" ht="18">
      <c r="A527" s="689" t="s">
        <v>1654</v>
      </c>
      <c r="B527" s="690" t="s">
        <v>1655</v>
      </c>
      <c r="C527" s="593" t="s">
        <v>1315</v>
      </c>
      <c r="D527" s="605"/>
      <c r="E527" s="595"/>
    </row>
    <row r="528" spans="1:5" ht="18">
      <c r="A528" s="689" t="s">
        <v>1656</v>
      </c>
      <c r="B528" s="690" t="s">
        <v>1657</v>
      </c>
      <c r="C528" s="593" t="s">
        <v>1315</v>
      </c>
      <c r="D528" s="605"/>
      <c r="E528" s="595"/>
    </row>
    <row r="529" spans="1:5" ht="18">
      <c r="A529" s="849" t="s">
        <v>1658</v>
      </c>
      <c r="B529" s="850" t="s">
        <v>1659</v>
      </c>
      <c r="C529" s="593" t="s">
        <v>1315</v>
      </c>
      <c r="D529" s="605"/>
      <c r="E529" s="595"/>
    </row>
    <row r="530" spans="1:5" ht="18.75" thickBot="1">
      <c r="A530" s="849" t="s">
        <v>147</v>
      </c>
      <c r="B530" s="851" t="s">
        <v>146</v>
      </c>
      <c r="C530" s="593"/>
      <c r="D530" s="605"/>
      <c r="E530" s="595"/>
    </row>
    <row r="531" spans="1:5" ht="18">
      <c r="A531" s="852" t="s">
        <v>1660</v>
      </c>
      <c r="B531" s="853" t="s">
        <v>1661</v>
      </c>
      <c r="C531" s="593" t="s">
        <v>1315</v>
      </c>
      <c r="D531" s="605"/>
      <c r="E531" s="595"/>
    </row>
    <row r="532" spans="1:5" ht="18">
      <c r="A532" s="696" t="s">
        <v>1662</v>
      </c>
      <c r="B532" s="697" t="s">
        <v>1663</v>
      </c>
      <c r="C532" s="593" t="s">
        <v>1315</v>
      </c>
      <c r="D532" s="605"/>
      <c r="E532" s="595"/>
    </row>
    <row r="533" spans="1:5" ht="18">
      <c r="A533" s="689" t="s">
        <v>1664</v>
      </c>
      <c r="B533" s="690" t="s">
        <v>1665</v>
      </c>
      <c r="C533" s="593" t="s">
        <v>1315</v>
      </c>
      <c r="D533" s="605"/>
      <c r="E533" s="595"/>
    </row>
    <row r="534" spans="1:5" ht="18">
      <c r="A534" s="689" t="s">
        <v>1666</v>
      </c>
      <c r="B534" s="691" t="s">
        <v>1667</v>
      </c>
      <c r="C534" s="593" t="s">
        <v>1315</v>
      </c>
      <c r="D534" s="605"/>
      <c r="E534" s="595"/>
    </row>
    <row r="535" spans="1:5" ht="18">
      <c r="A535" s="689" t="s">
        <v>1668</v>
      </c>
      <c r="B535" s="690" t="s">
        <v>1669</v>
      </c>
      <c r="C535" s="593" t="s">
        <v>1315</v>
      </c>
      <c r="D535" s="605"/>
      <c r="E535" s="595"/>
    </row>
    <row r="536" spans="1:5" ht="18.75" thickBot="1">
      <c r="A536" s="693" t="s">
        <v>1670</v>
      </c>
      <c r="B536" s="694" t="s">
        <v>1671</v>
      </c>
      <c r="C536" s="593" t="s">
        <v>1315</v>
      </c>
      <c r="D536" s="605"/>
      <c r="E536" s="595"/>
    </row>
    <row r="537" spans="1:5" ht="18">
      <c r="A537" s="696" t="s">
        <v>1672</v>
      </c>
      <c r="B537" s="697" t="s">
        <v>1673</v>
      </c>
      <c r="C537" s="593" t="s">
        <v>1315</v>
      </c>
      <c r="D537" s="605"/>
      <c r="E537" s="595"/>
    </row>
    <row r="538" spans="1:5" ht="18">
      <c r="A538" s="689" t="s">
        <v>1674</v>
      </c>
      <c r="B538" s="690" t="s">
        <v>1675</v>
      </c>
      <c r="C538" s="593" t="s">
        <v>1315</v>
      </c>
      <c r="D538" s="605"/>
      <c r="E538" s="595"/>
    </row>
    <row r="539" spans="1:5" ht="18">
      <c r="A539" s="689" t="s">
        <v>1676</v>
      </c>
      <c r="B539" s="690" t="s">
        <v>1677</v>
      </c>
      <c r="C539" s="593" t="s">
        <v>1315</v>
      </c>
      <c r="D539" s="605"/>
      <c r="E539" s="595"/>
    </row>
    <row r="540" spans="1:5" ht="18">
      <c r="A540" s="689" t="s">
        <v>1678</v>
      </c>
      <c r="B540" s="690" t="s">
        <v>1679</v>
      </c>
      <c r="C540" s="593" t="s">
        <v>1315</v>
      </c>
      <c r="D540" s="605"/>
      <c r="E540" s="595"/>
    </row>
    <row r="541" spans="1:5" ht="18">
      <c r="A541" s="689" t="s">
        <v>1680</v>
      </c>
      <c r="B541" s="690" t="s">
        <v>1681</v>
      </c>
      <c r="C541" s="593" t="s">
        <v>1315</v>
      </c>
      <c r="D541" s="605"/>
      <c r="E541" s="595"/>
    </row>
    <row r="542" spans="1:5" ht="18">
      <c r="A542" s="689" t="s">
        <v>1682</v>
      </c>
      <c r="B542" s="690" t="s">
        <v>1683</v>
      </c>
      <c r="C542" s="593" t="s">
        <v>1315</v>
      </c>
      <c r="D542" s="605"/>
      <c r="E542" s="595"/>
    </row>
    <row r="543" spans="1:5" ht="18">
      <c r="A543" s="689" t="s">
        <v>1684</v>
      </c>
      <c r="B543" s="690" t="s">
        <v>1685</v>
      </c>
      <c r="C543" s="593" t="s">
        <v>1315</v>
      </c>
      <c r="D543" s="605"/>
      <c r="E543" s="595"/>
    </row>
    <row r="544" spans="1:5" ht="18">
      <c r="A544" s="689" t="s">
        <v>1686</v>
      </c>
      <c r="B544" s="691" t="s">
        <v>1687</v>
      </c>
      <c r="C544" s="593" t="s">
        <v>1315</v>
      </c>
      <c r="D544" s="605"/>
      <c r="E544" s="595"/>
    </row>
    <row r="545" spans="1:5" ht="18">
      <c r="A545" s="689" t="s">
        <v>1688</v>
      </c>
      <c r="B545" s="690" t="s">
        <v>1689</v>
      </c>
      <c r="C545" s="593" t="s">
        <v>1315</v>
      </c>
      <c r="D545" s="605"/>
      <c r="E545" s="595"/>
    </row>
    <row r="546" spans="1:5" ht="18">
      <c r="A546" s="689" t="s">
        <v>1690</v>
      </c>
      <c r="B546" s="690" t="s">
        <v>1691</v>
      </c>
      <c r="C546" s="593" t="s">
        <v>1315</v>
      </c>
      <c r="D546" s="605"/>
      <c r="E546" s="595"/>
    </row>
    <row r="547" spans="1:5" ht="18.75" thickBot="1">
      <c r="A547" s="698" t="s">
        <v>1692</v>
      </c>
      <c r="B547" s="694" t="s">
        <v>1693</v>
      </c>
      <c r="C547" s="593" t="s">
        <v>1315</v>
      </c>
      <c r="D547" s="606"/>
      <c r="E547" s="595"/>
    </row>
    <row r="548" spans="1:5" ht="18">
      <c r="A548" s="696" t="s">
        <v>1694</v>
      </c>
      <c r="B548" s="697" t="s">
        <v>1695</v>
      </c>
      <c r="C548" s="593" t="s">
        <v>1315</v>
      </c>
      <c r="D548" s="605"/>
      <c r="E548" s="595"/>
    </row>
    <row r="549" spans="1:5" ht="18">
      <c r="A549" s="689" t="s">
        <v>1696</v>
      </c>
      <c r="B549" s="690" t="s">
        <v>1697</v>
      </c>
      <c r="C549" s="593" t="s">
        <v>1315</v>
      </c>
      <c r="D549" s="605"/>
      <c r="E549" s="595"/>
    </row>
    <row r="550" spans="1:5" ht="18">
      <c r="A550" s="689" t="s">
        <v>1698</v>
      </c>
      <c r="B550" s="690" t="s">
        <v>1699</v>
      </c>
      <c r="C550" s="593" t="s">
        <v>1315</v>
      </c>
      <c r="D550" s="605"/>
      <c r="E550" s="595"/>
    </row>
    <row r="551" spans="1:5" ht="18">
      <c r="A551" s="689" t="s">
        <v>1700</v>
      </c>
      <c r="B551" s="690" t="s">
        <v>1701</v>
      </c>
      <c r="C551" s="593" t="s">
        <v>1315</v>
      </c>
      <c r="D551" s="605"/>
      <c r="E551" s="595"/>
    </row>
    <row r="552" spans="1:5" ht="18">
      <c r="A552" s="689" t="s">
        <v>1702</v>
      </c>
      <c r="B552" s="690" t="s">
        <v>1703</v>
      </c>
      <c r="C552" s="593" t="s">
        <v>1315</v>
      </c>
      <c r="D552" s="605"/>
      <c r="E552" s="595"/>
    </row>
    <row r="553" spans="1:5" ht="18">
      <c r="A553" s="689" t="s">
        <v>1704</v>
      </c>
      <c r="B553" s="690" t="s">
        <v>1705</v>
      </c>
      <c r="C553" s="593" t="s">
        <v>1315</v>
      </c>
      <c r="D553" s="605"/>
      <c r="E553" s="595"/>
    </row>
    <row r="554" spans="1:5" ht="18">
      <c r="A554" s="689" t="s">
        <v>1706</v>
      </c>
      <c r="B554" s="690" t="s">
        <v>1707</v>
      </c>
      <c r="C554" s="593" t="s">
        <v>1315</v>
      </c>
      <c r="D554" s="605"/>
      <c r="E554" s="595"/>
    </row>
    <row r="555" spans="1:5" ht="18">
      <c r="A555" s="689" t="s">
        <v>1708</v>
      </c>
      <c r="B555" s="690" t="s">
        <v>1709</v>
      </c>
      <c r="C555" s="593" t="s">
        <v>1315</v>
      </c>
      <c r="D555" s="605"/>
      <c r="E555" s="595"/>
    </row>
    <row r="556" spans="1:5" ht="18">
      <c r="A556" s="689" t="s">
        <v>1710</v>
      </c>
      <c r="B556" s="691" t="s">
        <v>1711</v>
      </c>
      <c r="C556" s="593" t="s">
        <v>1315</v>
      </c>
      <c r="D556" s="605"/>
      <c r="E556" s="595"/>
    </row>
    <row r="557" spans="1:5" ht="18">
      <c r="A557" s="689" t="s">
        <v>1712</v>
      </c>
      <c r="B557" s="690" t="s">
        <v>1713</v>
      </c>
      <c r="C557" s="593" t="s">
        <v>1315</v>
      </c>
      <c r="D557" s="605"/>
      <c r="E557" s="595"/>
    </row>
    <row r="558" spans="1:5" ht="18">
      <c r="A558" s="689" t="s">
        <v>1714</v>
      </c>
      <c r="B558" s="690" t="s">
        <v>1715</v>
      </c>
      <c r="C558" s="593" t="s">
        <v>1315</v>
      </c>
      <c r="D558" s="605"/>
      <c r="E558" s="595"/>
    </row>
    <row r="559" spans="1:5" ht="18">
      <c r="A559" s="689" t="s">
        <v>1716</v>
      </c>
      <c r="B559" s="690" t="s">
        <v>1717</v>
      </c>
      <c r="C559" s="593" t="s">
        <v>1315</v>
      </c>
      <c r="D559" s="605"/>
      <c r="E559" s="595"/>
    </row>
    <row r="560" spans="1:5" ht="18">
      <c r="A560" s="689" t="s">
        <v>1718</v>
      </c>
      <c r="B560" s="690" t="s">
        <v>1719</v>
      </c>
      <c r="C560" s="593" t="s">
        <v>1315</v>
      </c>
      <c r="D560" s="605"/>
      <c r="E560" s="595"/>
    </row>
    <row r="561" spans="1:5" ht="18">
      <c r="A561" s="689" t="s">
        <v>1720</v>
      </c>
      <c r="B561" s="690" t="s">
        <v>1721</v>
      </c>
      <c r="C561" s="593" t="s">
        <v>1315</v>
      </c>
      <c r="D561" s="605"/>
      <c r="E561" s="595"/>
    </row>
    <row r="562" spans="1:5" ht="18">
      <c r="A562" s="689" t="s">
        <v>1722</v>
      </c>
      <c r="B562" s="690" t="s">
        <v>1723</v>
      </c>
      <c r="C562" s="593" t="s">
        <v>1315</v>
      </c>
      <c r="D562" s="605"/>
      <c r="E562" s="595"/>
    </row>
    <row r="563" spans="1:5" ht="18">
      <c r="A563" s="689" t="s">
        <v>1724</v>
      </c>
      <c r="B563" s="690" t="s">
        <v>1725</v>
      </c>
      <c r="C563" s="593" t="s">
        <v>1315</v>
      </c>
      <c r="D563" s="605"/>
      <c r="E563" s="595"/>
    </row>
    <row r="564" spans="1:5" ht="18.75">
      <c r="A564" s="689" t="s">
        <v>1726</v>
      </c>
      <c r="B564" s="690" t="s">
        <v>1727</v>
      </c>
      <c r="C564" s="593" t="s">
        <v>1315</v>
      </c>
      <c r="D564" s="605"/>
      <c r="E564" s="595"/>
    </row>
    <row r="565" spans="1:5" ht="19.5" thickBot="1">
      <c r="A565" s="693" t="s">
        <v>1728</v>
      </c>
      <c r="B565" s="699" t="s">
        <v>1729</v>
      </c>
      <c r="C565" s="593" t="s">
        <v>1315</v>
      </c>
      <c r="D565" s="607"/>
      <c r="E565" s="595"/>
    </row>
    <row r="566" spans="1:5" ht="18.75">
      <c r="A566" s="687" t="s">
        <v>1730</v>
      </c>
      <c r="B566" s="688" t="s">
        <v>1731</v>
      </c>
      <c r="C566" s="593" t="s">
        <v>1315</v>
      </c>
      <c r="D566" s="605"/>
      <c r="E566" s="595"/>
    </row>
    <row r="567" spans="1:5" ht="18.75">
      <c r="A567" s="689" t="s">
        <v>1732</v>
      </c>
      <c r="B567" s="690" t="s">
        <v>1733</v>
      </c>
      <c r="C567" s="593" t="s">
        <v>1315</v>
      </c>
      <c r="D567" s="605"/>
      <c r="E567" s="595"/>
    </row>
    <row r="568" spans="1:5" ht="18.75">
      <c r="A568" s="689" t="s">
        <v>1734</v>
      </c>
      <c r="B568" s="690" t="s">
        <v>1735</v>
      </c>
      <c r="C568" s="593" t="s">
        <v>1315</v>
      </c>
      <c r="D568" s="605"/>
      <c r="E568" s="595"/>
    </row>
    <row r="569" spans="1:5" ht="18.75">
      <c r="A569" s="689" t="s">
        <v>1736</v>
      </c>
      <c r="B569" s="690" t="s">
        <v>1737</v>
      </c>
      <c r="C569" s="593" t="s">
        <v>1315</v>
      </c>
      <c r="D569" s="605"/>
      <c r="E569" s="595"/>
    </row>
    <row r="570" spans="1:5" ht="19.5">
      <c r="A570" s="689" t="s">
        <v>1738</v>
      </c>
      <c r="B570" s="691" t="s">
        <v>1739</v>
      </c>
      <c r="C570" s="593" t="s">
        <v>1315</v>
      </c>
      <c r="D570" s="605"/>
      <c r="E570" s="595"/>
    </row>
    <row r="571" spans="1:5" ht="18.75">
      <c r="A571" s="689" t="s">
        <v>1740</v>
      </c>
      <c r="B571" s="690" t="s">
        <v>1741</v>
      </c>
      <c r="C571" s="593" t="s">
        <v>1315</v>
      </c>
      <c r="D571" s="605"/>
      <c r="E571" s="595"/>
    </row>
    <row r="572" spans="1:5" ht="19.5" thickBot="1">
      <c r="A572" s="693" t="s">
        <v>1742</v>
      </c>
      <c r="B572" s="694" t="s">
        <v>1743</v>
      </c>
      <c r="C572" s="593" t="s">
        <v>1315</v>
      </c>
      <c r="D572" s="605"/>
      <c r="E572" s="595"/>
    </row>
    <row r="573" spans="1:5" ht="18.75">
      <c r="A573" s="687" t="s">
        <v>1744</v>
      </c>
      <c r="B573" s="688" t="s">
        <v>1745</v>
      </c>
      <c r="C573" s="593" t="s">
        <v>1315</v>
      </c>
      <c r="D573" s="605"/>
      <c r="E573" s="595"/>
    </row>
    <row r="574" spans="1:5" ht="18.75">
      <c r="A574" s="689" t="s">
        <v>1746</v>
      </c>
      <c r="B574" s="690" t="s">
        <v>615</v>
      </c>
      <c r="C574" s="593" t="s">
        <v>1315</v>
      </c>
      <c r="D574" s="605"/>
      <c r="E574" s="595"/>
    </row>
    <row r="575" spans="1:5" ht="18.75">
      <c r="A575" s="689" t="s">
        <v>1747</v>
      </c>
      <c r="B575" s="690" t="s">
        <v>1748</v>
      </c>
      <c r="C575" s="593" t="s">
        <v>1315</v>
      </c>
      <c r="D575" s="605"/>
      <c r="E575" s="595"/>
    </row>
    <row r="576" spans="1:5" ht="18.75">
      <c r="A576" s="689" t="s">
        <v>1749</v>
      </c>
      <c r="B576" s="690" t="s">
        <v>1750</v>
      </c>
      <c r="C576" s="593" t="s">
        <v>1315</v>
      </c>
      <c r="D576" s="605"/>
      <c r="E576" s="595"/>
    </row>
    <row r="577" spans="1:5" ht="18.75">
      <c r="A577" s="689" t="s">
        <v>1751</v>
      </c>
      <c r="B577" s="690" t="s">
        <v>1752</v>
      </c>
      <c r="C577" s="593" t="s">
        <v>1315</v>
      </c>
      <c r="D577" s="605"/>
      <c r="E577" s="595"/>
    </row>
    <row r="578" spans="1:5" ht="19.5">
      <c r="A578" s="689" t="s">
        <v>1753</v>
      </c>
      <c r="B578" s="691" t="s">
        <v>1754</v>
      </c>
      <c r="C578" s="593" t="s">
        <v>1315</v>
      </c>
      <c r="D578" s="605"/>
      <c r="E578" s="595"/>
    </row>
    <row r="579" spans="1:5" ht="18.75">
      <c r="A579" s="689" t="s">
        <v>1755</v>
      </c>
      <c r="B579" s="690" t="s">
        <v>1756</v>
      </c>
      <c r="C579" s="593" t="s">
        <v>1315</v>
      </c>
      <c r="D579" s="605"/>
      <c r="E579" s="595"/>
    </row>
    <row r="580" spans="1:5" ht="19.5" thickBot="1">
      <c r="A580" s="693" t="s">
        <v>1757</v>
      </c>
      <c r="B580" s="694" t="s">
        <v>1758</v>
      </c>
      <c r="C580" s="593" t="s">
        <v>1315</v>
      </c>
      <c r="D580" s="605"/>
      <c r="E580" s="595"/>
    </row>
    <row r="581" spans="1:5" ht="18.75">
      <c r="A581" s="687" t="s">
        <v>1759</v>
      </c>
      <c r="B581" s="688" t="s">
        <v>1760</v>
      </c>
      <c r="C581" s="593" t="s">
        <v>1315</v>
      </c>
      <c r="D581" s="605"/>
      <c r="E581" s="595"/>
    </row>
    <row r="582" spans="1:5" ht="18.75">
      <c r="A582" s="689" t="s">
        <v>1761</v>
      </c>
      <c r="B582" s="690" t="s">
        <v>1762</v>
      </c>
      <c r="C582" s="593" t="s">
        <v>1315</v>
      </c>
      <c r="D582" s="605"/>
      <c r="E582" s="595"/>
    </row>
    <row r="583" spans="1:5" ht="18.75">
      <c r="A583" s="689" t="s">
        <v>1763</v>
      </c>
      <c r="B583" s="690" t="s">
        <v>1764</v>
      </c>
      <c r="C583" s="593" t="s">
        <v>1315</v>
      </c>
      <c r="D583" s="605"/>
      <c r="E583" s="595"/>
    </row>
    <row r="584" spans="1:5" ht="18.75">
      <c r="A584" s="689" t="s">
        <v>1765</v>
      </c>
      <c r="B584" s="690" t="s">
        <v>1766</v>
      </c>
      <c r="C584" s="593" t="s">
        <v>1315</v>
      </c>
      <c r="D584" s="605"/>
      <c r="E584" s="595"/>
    </row>
    <row r="585" spans="1:5" ht="19.5">
      <c r="A585" s="689" t="s">
        <v>1767</v>
      </c>
      <c r="B585" s="691" t="s">
        <v>1768</v>
      </c>
      <c r="C585" s="593" t="s">
        <v>1315</v>
      </c>
      <c r="D585" s="605"/>
      <c r="E585" s="595"/>
    </row>
    <row r="586" spans="1:5" ht="18.75">
      <c r="A586" s="689" t="s">
        <v>1769</v>
      </c>
      <c r="B586" s="690" t="s">
        <v>1770</v>
      </c>
      <c r="C586" s="593" t="s">
        <v>1315</v>
      </c>
      <c r="D586" s="605"/>
      <c r="E586" s="595"/>
    </row>
    <row r="587" spans="1:5" ht="19.5" thickBot="1">
      <c r="A587" s="693" t="s">
        <v>1771</v>
      </c>
      <c r="B587" s="694" t="s">
        <v>1772</v>
      </c>
      <c r="C587" s="593" t="s">
        <v>1315</v>
      </c>
      <c r="D587" s="605"/>
      <c r="E587" s="595"/>
    </row>
    <row r="588" spans="1:5" ht="18.75">
      <c r="A588" s="687" t="s">
        <v>1773</v>
      </c>
      <c r="B588" s="688" t="s">
        <v>1774</v>
      </c>
      <c r="C588" s="593" t="s">
        <v>1315</v>
      </c>
      <c r="D588" s="605"/>
      <c r="E588" s="595"/>
    </row>
    <row r="589" spans="1:5" ht="18.75">
      <c r="A589" s="689" t="s">
        <v>1775</v>
      </c>
      <c r="B589" s="690" t="s">
        <v>1776</v>
      </c>
      <c r="C589" s="593" t="s">
        <v>1315</v>
      </c>
      <c r="D589" s="605"/>
      <c r="E589" s="595"/>
    </row>
    <row r="590" spans="1:5" ht="19.5">
      <c r="A590" s="689" t="s">
        <v>1777</v>
      </c>
      <c r="B590" s="691" t="s">
        <v>1778</v>
      </c>
      <c r="C590" s="593" t="s">
        <v>1315</v>
      </c>
      <c r="D590" s="605"/>
      <c r="E590" s="595"/>
    </row>
    <row r="591" spans="1:5" ht="19.5" thickBot="1">
      <c r="A591" s="693" t="s">
        <v>1779</v>
      </c>
      <c r="B591" s="694" t="s">
        <v>1780</v>
      </c>
      <c r="C591" s="593" t="s">
        <v>1315</v>
      </c>
      <c r="D591" s="605"/>
      <c r="E591" s="595"/>
    </row>
    <row r="592" spans="1:5" ht="18.75">
      <c r="A592" s="687" t="s">
        <v>1781</v>
      </c>
      <c r="B592" s="688" t="s">
        <v>1782</v>
      </c>
      <c r="C592" s="593" t="s">
        <v>1315</v>
      </c>
      <c r="D592" s="605"/>
      <c r="E592" s="595"/>
    </row>
    <row r="593" spans="1:5" ht="18.75">
      <c r="A593" s="689" t="s">
        <v>1783</v>
      </c>
      <c r="B593" s="690" t="s">
        <v>1784</v>
      </c>
      <c r="C593" s="593" t="s">
        <v>1315</v>
      </c>
      <c r="D593" s="605"/>
      <c r="E593" s="595"/>
    </row>
    <row r="594" spans="1:5" ht="18.75">
      <c r="A594" s="689" t="s">
        <v>1785</v>
      </c>
      <c r="B594" s="690" t="s">
        <v>1786</v>
      </c>
      <c r="C594" s="593" t="s">
        <v>1315</v>
      </c>
      <c r="D594" s="605"/>
      <c r="E594" s="595"/>
    </row>
    <row r="595" spans="1:5" ht="18.75">
      <c r="A595" s="689" t="s">
        <v>1787</v>
      </c>
      <c r="B595" s="690" t="s">
        <v>1788</v>
      </c>
      <c r="C595" s="593" t="s">
        <v>1315</v>
      </c>
      <c r="D595" s="605"/>
      <c r="E595" s="595"/>
    </row>
    <row r="596" spans="1:5" ht="18.75">
      <c r="A596" s="689" t="s">
        <v>1789</v>
      </c>
      <c r="B596" s="690" t="s">
        <v>1790</v>
      </c>
      <c r="C596" s="593" t="s">
        <v>1315</v>
      </c>
      <c r="D596" s="605"/>
      <c r="E596" s="595"/>
    </row>
    <row r="597" spans="1:5" ht="18.75">
      <c r="A597" s="689" t="s">
        <v>1791</v>
      </c>
      <c r="B597" s="690" t="s">
        <v>1792</v>
      </c>
      <c r="C597" s="593" t="s">
        <v>1315</v>
      </c>
      <c r="D597" s="605"/>
      <c r="E597" s="595"/>
    </row>
    <row r="598" spans="1:5" ht="18.75">
      <c r="A598" s="689" t="s">
        <v>1793</v>
      </c>
      <c r="B598" s="690" t="s">
        <v>1794</v>
      </c>
      <c r="C598" s="593" t="s">
        <v>1315</v>
      </c>
      <c r="D598" s="605"/>
      <c r="E598" s="595"/>
    </row>
    <row r="599" spans="1:5" ht="18.75">
      <c r="A599" s="689" t="s">
        <v>1795</v>
      </c>
      <c r="B599" s="690" t="s">
        <v>1796</v>
      </c>
      <c r="C599" s="593" t="s">
        <v>1315</v>
      </c>
      <c r="D599" s="605"/>
      <c r="E599" s="595"/>
    </row>
    <row r="600" spans="1:5" ht="19.5">
      <c r="A600" s="689" t="s">
        <v>1797</v>
      </c>
      <c r="B600" s="691" t="s">
        <v>1798</v>
      </c>
      <c r="C600" s="593" t="s">
        <v>1315</v>
      </c>
      <c r="D600" s="605"/>
      <c r="E600" s="595"/>
    </row>
    <row r="601" spans="1:5" ht="19.5" thickBot="1">
      <c r="A601" s="693" t="s">
        <v>1799</v>
      </c>
      <c r="B601" s="694" t="s">
        <v>1800</v>
      </c>
      <c r="C601" s="593" t="s">
        <v>1315</v>
      </c>
      <c r="D601" s="605"/>
      <c r="E601" s="595"/>
    </row>
    <row r="602" spans="1:5" ht="18.75">
      <c r="A602" s="687" t="s">
        <v>1801</v>
      </c>
      <c r="B602" s="688" t="s">
        <v>1802</v>
      </c>
      <c r="C602" s="593" t="s">
        <v>1315</v>
      </c>
      <c r="D602" s="605"/>
      <c r="E602" s="595"/>
    </row>
    <row r="603" spans="1:5" ht="18.75">
      <c r="A603" s="689" t="s">
        <v>1803</v>
      </c>
      <c r="B603" s="690" t="s">
        <v>1804</v>
      </c>
      <c r="C603" s="593" t="s">
        <v>1315</v>
      </c>
      <c r="D603" s="605"/>
      <c r="E603" s="595"/>
    </row>
    <row r="604" spans="1:5" ht="18.75">
      <c r="A604" s="689" t="s">
        <v>1805</v>
      </c>
      <c r="B604" s="690" t="s">
        <v>1806</v>
      </c>
      <c r="C604" s="593" t="s">
        <v>1315</v>
      </c>
      <c r="D604" s="605"/>
      <c r="E604" s="595"/>
    </row>
    <row r="605" spans="1:5" ht="18.75">
      <c r="A605" s="689" t="s">
        <v>1807</v>
      </c>
      <c r="B605" s="690" t="s">
        <v>1808</v>
      </c>
      <c r="C605" s="593" t="s">
        <v>1315</v>
      </c>
      <c r="D605" s="605"/>
      <c r="E605" s="595"/>
    </row>
    <row r="606" spans="1:5" ht="18.75">
      <c r="A606" s="689" t="s">
        <v>1809</v>
      </c>
      <c r="B606" s="690" t="s">
        <v>1810</v>
      </c>
      <c r="C606" s="593" t="s">
        <v>1315</v>
      </c>
      <c r="D606" s="605"/>
      <c r="E606" s="595"/>
    </row>
    <row r="607" spans="1:5" ht="18.75">
      <c r="A607" s="689" t="s">
        <v>1811</v>
      </c>
      <c r="B607" s="690" t="s">
        <v>1812</v>
      </c>
      <c r="C607" s="593" t="s">
        <v>1315</v>
      </c>
      <c r="D607" s="605"/>
      <c r="E607" s="595"/>
    </row>
    <row r="608" spans="1:5" ht="18.75">
      <c r="A608" s="689" t="s">
        <v>1813</v>
      </c>
      <c r="B608" s="690" t="s">
        <v>1814</v>
      </c>
      <c r="C608" s="593" t="s">
        <v>1315</v>
      </c>
      <c r="D608" s="605"/>
      <c r="E608" s="595"/>
    </row>
    <row r="609" spans="1:5" ht="18.75">
      <c r="A609" s="689" t="s">
        <v>1815</v>
      </c>
      <c r="B609" s="690" t="s">
        <v>1816</v>
      </c>
      <c r="C609" s="593" t="s">
        <v>1315</v>
      </c>
      <c r="D609" s="605"/>
      <c r="E609" s="595"/>
    </row>
    <row r="610" spans="1:5" ht="18.75">
      <c r="A610" s="689" t="s">
        <v>1817</v>
      </c>
      <c r="B610" s="690" t="s">
        <v>876</v>
      </c>
      <c r="C610" s="593" t="s">
        <v>1315</v>
      </c>
      <c r="D610" s="605"/>
      <c r="E610" s="595"/>
    </row>
    <row r="611" spans="1:5" ht="18.75">
      <c r="A611" s="689" t="s">
        <v>877</v>
      </c>
      <c r="B611" s="690" t="s">
        <v>878</v>
      </c>
      <c r="C611" s="593" t="s">
        <v>1315</v>
      </c>
      <c r="D611" s="605"/>
      <c r="E611" s="595"/>
    </row>
    <row r="612" spans="1:5" ht="18.75">
      <c r="A612" s="689" t="s">
        <v>879</v>
      </c>
      <c r="B612" s="690" t="s">
        <v>880</v>
      </c>
      <c r="C612" s="593" t="s">
        <v>1315</v>
      </c>
      <c r="D612" s="605"/>
      <c r="E612" s="595"/>
    </row>
    <row r="613" spans="1:5" ht="18.75">
      <c r="A613" s="689" t="s">
        <v>881</v>
      </c>
      <c r="B613" s="690" t="s">
        <v>882</v>
      </c>
      <c r="C613" s="593" t="s">
        <v>1315</v>
      </c>
      <c r="D613" s="605"/>
      <c r="E613" s="595"/>
    </row>
    <row r="614" spans="1:5" ht="18.75">
      <c r="A614" s="689" t="s">
        <v>883</v>
      </c>
      <c r="B614" s="690" t="s">
        <v>884</v>
      </c>
      <c r="C614" s="593" t="s">
        <v>1315</v>
      </c>
      <c r="D614" s="605"/>
      <c r="E614" s="595"/>
    </row>
    <row r="615" spans="1:5" ht="18.75">
      <c r="A615" s="689" t="s">
        <v>885</v>
      </c>
      <c r="B615" s="690" t="s">
        <v>886</v>
      </c>
      <c r="C615" s="593" t="s">
        <v>1315</v>
      </c>
      <c r="D615" s="605"/>
      <c r="E615" s="595"/>
    </row>
    <row r="616" spans="1:5" ht="18.75">
      <c r="A616" s="689" t="s">
        <v>887</v>
      </c>
      <c r="B616" s="690" t="s">
        <v>888</v>
      </c>
      <c r="C616" s="593" t="s">
        <v>1315</v>
      </c>
      <c r="D616" s="605"/>
      <c r="E616" s="595"/>
    </row>
    <row r="617" spans="1:5" ht="18.75">
      <c r="A617" s="689" t="s">
        <v>889</v>
      </c>
      <c r="B617" s="690" t="s">
        <v>890</v>
      </c>
      <c r="C617" s="593" t="s">
        <v>1315</v>
      </c>
      <c r="D617" s="605"/>
      <c r="E617" s="595"/>
    </row>
    <row r="618" spans="1:5" ht="18.75">
      <c r="A618" s="689" t="s">
        <v>891</v>
      </c>
      <c r="B618" s="690" t="s">
        <v>892</v>
      </c>
      <c r="C618" s="593" t="s">
        <v>1315</v>
      </c>
      <c r="D618" s="605"/>
      <c r="E618" s="595"/>
    </row>
    <row r="619" spans="1:5" ht="18.75">
      <c r="A619" s="689" t="s">
        <v>893</v>
      </c>
      <c r="B619" s="690" t="s">
        <v>894</v>
      </c>
      <c r="C619" s="593" t="s">
        <v>1315</v>
      </c>
      <c r="D619" s="605"/>
      <c r="E619" s="595"/>
    </row>
    <row r="620" spans="1:5" ht="18.75">
      <c r="A620" s="689" t="s">
        <v>895</v>
      </c>
      <c r="B620" s="690" t="s">
        <v>896</v>
      </c>
      <c r="C620" s="593" t="s">
        <v>1315</v>
      </c>
      <c r="D620" s="605"/>
      <c r="E620" s="595"/>
    </row>
    <row r="621" spans="1:5" ht="18.75">
      <c r="A621" s="689" t="s">
        <v>897</v>
      </c>
      <c r="B621" s="690" t="s">
        <v>898</v>
      </c>
      <c r="C621" s="593" t="s">
        <v>1315</v>
      </c>
      <c r="D621" s="605"/>
      <c r="E621" s="595"/>
    </row>
    <row r="622" spans="1:5" ht="18.75">
      <c r="A622" s="689" t="s">
        <v>899</v>
      </c>
      <c r="B622" s="690" t="s">
        <v>900</v>
      </c>
      <c r="C622" s="593" t="s">
        <v>1315</v>
      </c>
      <c r="D622" s="605"/>
      <c r="E622" s="595"/>
    </row>
    <row r="623" spans="1:5" ht="18.75">
      <c r="A623" s="689" t="s">
        <v>901</v>
      </c>
      <c r="B623" s="690" t="s">
        <v>902</v>
      </c>
      <c r="C623" s="593" t="s">
        <v>1315</v>
      </c>
      <c r="D623" s="605"/>
      <c r="E623" s="595"/>
    </row>
    <row r="624" spans="1:5" ht="18.75">
      <c r="A624" s="689" t="s">
        <v>903</v>
      </c>
      <c r="B624" s="690" t="s">
        <v>904</v>
      </c>
      <c r="C624" s="593" t="s">
        <v>1315</v>
      </c>
      <c r="D624" s="605"/>
      <c r="E624" s="595"/>
    </row>
    <row r="625" spans="1:5" ht="18.75">
      <c r="A625" s="689" t="s">
        <v>905</v>
      </c>
      <c r="B625" s="690" t="s">
        <v>906</v>
      </c>
      <c r="C625" s="593" t="s">
        <v>1315</v>
      </c>
      <c r="D625" s="605"/>
      <c r="E625" s="595"/>
    </row>
    <row r="626" spans="1:5" ht="20.25" thickBot="1">
      <c r="A626" s="693" t="s">
        <v>907</v>
      </c>
      <c r="B626" s="700" t="s">
        <v>908</v>
      </c>
      <c r="C626" s="593" t="s">
        <v>1315</v>
      </c>
      <c r="D626" s="605"/>
      <c r="E626" s="595"/>
    </row>
    <row r="627" spans="1:5" ht="18.75">
      <c r="A627" s="687" t="s">
        <v>909</v>
      </c>
      <c r="B627" s="688" t="s">
        <v>910</v>
      </c>
      <c r="C627" s="593" t="s">
        <v>1315</v>
      </c>
      <c r="D627" s="605"/>
      <c r="E627" s="595"/>
    </row>
    <row r="628" spans="1:5" ht="18.75">
      <c r="A628" s="689" t="s">
        <v>911</v>
      </c>
      <c r="B628" s="690" t="s">
        <v>912</v>
      </c>
      <c r="C628" s="593" t="s">
        <v>1315</v>
      </c>
      <c r="D628" s="605"/>
      <c r="E628" s="595"/>
    </row>
    <row r="629" spans="1:5" ht="18.75">
      <c r="A629" s="689" t="s">
        <v>913</v>
      </c>
      <c r="B629" s="690" t="s">
        <v>914</v>
      </c>
      <c r="C629" s="593" t="s">
        <v>1315</v>
      </c>
      <c r="D629" s="605"/>
      <c r="E629" s="595"/>
    </row>
    <row r="630" spans="1:5" ht="18.75">
      <c r="A630" s="689" t="s">
        <v>753</v>
      </c>
      <c r="B630" s="690" t="s">
        <v>754</v>
      </c>
      <c r="C630" s="593" t="s">
        <v>1315</v>
      </c>
      <c r="D630" s="605"/>
      <c r="E630" s="595"/>
    </row>
    <row r="631" spans="1:5" ht="18.75">
      <c r="A631" s="689" t="s">
        <v>755</v>
      </c>
      <c r="B631" s="690" t="s">
        <v>756</v>
      </c>
      <c r="C631" s="593" t="s">
        <v>1315</v>
      </c>
      <c r="D631" s="605"/>
      <c r="E631" s="595"/>
    </row>
    <row r="632" spans="1:5" ht="18.75">
      <c r="A632" s="689" t="s">
        <v>757</v>
      </c>
      <c r="B632" s="690" t="s">
        <v>758</v>
      </c>
      <c r="C632" s="593" t="s">
        <v>1315</v>
      </c>
      <c r="D632" s="605"/>
      <c r="E632" s="595"/>
    </row>
    <row r="633" spans="1:5" ht="18.75">
      <c r="A633" s="689" t="s">
        <v>759</v>
      </c>
      <c r="B633" s="690" t="s">
        <v>760</v>
      </c>
      <c r="C633" s="593" t="s">
        <v>1315</v>
      </c>
      <c r="D633" s="605"/>
      <c r="E633" s="595"/>
    </row>
    <row r="634" spans="1:5" ht="18.75">
      <c r="A634" s="689" t="s">
        <v>761</v>
      </c>
      <c r="B634" s="690" t="s">
        <v>762</v>
      </c>
      <c r="C634" s="593" t="s">
        <v>1315</v>
      </c>
      <c r="D634" s="605"/>
      <c r="E634" s="595"/>
    </row>
    <row r="635" spans="1:5" ht="18.75">
      <c r="A635" s="689" t="s">
        <v>763</v>
      </c>
      <c r="B635" s="690" t="s">
        <v>764</v>
      </c>
      <c r="C635" s="593" t="s">
        <v>1315</v>
      </c>
      <c r="D635" s="605"/>
      <c r="E635" s="595"/>
    </row>
    <row r="636" spans="1:5" ht="18.75">
      <c r="A636" s="689" t="s">
        <v>765</v>
      </c>
      <c r="B636" s="690" t="s">
        <v>766</v>
      </c>
      <c r="C636" s="593" t="s">
        <v>1315</v>
      </c>
      <c r="D636" s="605"/>
      <c r="E636" s="595"/>
    </row>
    <row r="637" spans="1:5" ht="18.75">
      <c r="A637" s="689" t="s">
        <v>767</v>
      </c>
      <c r="B637" s="690" t="s">
        <v>768</v>
      </c>
      <c r="C637" s="593" t="s">
        <v>1315</v>
      </c>
      <c r="D637" s="605"/>
      <c r="E637" s="595"/>
    </row>
    <row r="638" spans="1:5" ht="18.75">
      <c r="A638" s="689" t="s">
        <v>769</v>
      </c>
      <c r="B638" s="690" t="s">
        <v>770</v>
      </c>
      <c r="C638" s="593" t="s">
        <v>1315</v>
      </c>
      <c r="D638" s="605"/>
      <c r="E638" s="595"/>
    </row>
    <row r="639" spans="1:5" ht="18.75">
      <c r="A639" s="689" t="s">
        <v>771</v>
      </c>
      <c r="B639" s="690" t="s">
        <v>772</v>
      </c>
      <c r="C639" s="593" t="s">
        <v>1315</v>
      </c>
      <c r="D639" s="605"/>
      <c r="E639" s="595"/>
    </row>
    <row r="640" spans="1:5" ht="18.75">
      <c r="A640" s="689" t="s">
        <v>773</v>
      </c>
      <c r="B640" s="690" t="s">
        <v>774</v>
      </c>
      <c r="C640" s="593" t="s">
        <v>1315</v>
      </c>
      <c r="D640" s="605"/>
      <c r="E640" s="595"/>
    </row>
    <row r="641" spans="1:5" ht="18.75">
      <c r="A641" s="689" t="s">
        <v>775</v>
      </c>
      <c r="B641" s="690" t="s">
        <v>776</v>
      </c>
      <c r="C641" s="593" t="s">
        <v>1315</v>
      </c>
      <c r="D641" s="605"/>
      <c r="E641" s="595"/>
    </row>
    <row r="642" spans="1:5" ht="18.75">
      <c r="A642" s="689" t="s">
        <v>777</v>
      </c>
      <c r="B642" s="690" t="s">
        <v>778</v>
      </c>
      <c r="C642" s="593" t="s">
        <v>1315</v>
      </c>
      <c r="D642" s="605"/>
      <c r="E642" s="595"/>
    </row>
    <row r="643" spans="1:5" ht="18.75">
      <c r="A643" s="689" t="s">
        <v>779</v>
      </c>
      <c r="B643" s="690" t="s">
        <v>780</v>
      </c>
      <c r="C643" s="593" t="s">
        <v>1315</v>
      </c>
      <c r="D643" s="605"/>
      <c r="E643" s="595"/>
    </row>
    <row r="644" spans="1:5" ht="18.75">
      <c r="A644" s="689" t="s">
        <v>781</v>
      </c>
      <c r="B644" s="690" t="s">
        <v>782</v>
      </c>
      <c r="C644" s="593" t="s">
        <v>1315</v>
      </c>
      <c r="D644" s="605"/>
      <c r="E644" s="595"/>
    </row>
    <row r="645" spans="1:5" ht="18.75">
      <c r="A645" s="689" t="s">
        <v>783</v>
      </c>
      <c r="B645" s="690" t="s">
        <v>784</v>
      </c>
      <c r="C645" s="593" t="s">
        <v>1315</v>
      </c>
      <c r="D645" s="605"/>
      <c r="E645" s="595"/>
    </row>
    <row r="646" spans="1:5" ht="18.75">
      <c r="A646" s="689" t="s">
        <v>785</v>
      </c>
      <c r="B646" s="690" t="s">
        <v>786</v>
      </c>
      <c r="C646" s="593" t="s">
        <v>1315</v>
      </c>
      <c r="D646" s="605"/>
      <c r="E646" s="595"/>
    </row>
    <row r="647" spans="1:5" ht="18.75">
      <c r="A647" s="689" t="s">
        <v>787</v>
      </c>
      <c r="B647" s="690" t="s">
        <v>788</v>
      </c>
      <c r="C647" s="593" t="s">
        <v>1315</v>
      </c>
      <c r="D647" s="605"/>
      <c r="E647" s="595"/>
    </row>
    <row r="648" spans="1:5" ht="19.5" thickBot="1">
      <c r="A648" s="693" t="s">
        <v>789</v>
      </c>
      <c r="B648" s="694" t="s">
        <v>790</v>
      </c>
      <c r="C648" s="593" t="s">
        <v>1315</v>
      </c>
      <c r="D648" s="605"/>
      <c r="E648" s="595"/>
    </row>
    <row r="649" spans="1:5" ht="18.75">
      <c r="A649" s="687" t="s">
        <v>791</v>
      </c>
      <c r="B649" s="688" t="s">
        <v>792</v>
      </c>
      <c r="C649" s="593" t="s">
        <v>1315</v>
      </c>
      <c r="D649" s="605"/>
      <c r="E649" s="595"/>
    </row>
    <row r="650" spans="1:5" ht="18.75">
      <c r="A650" s="689" t="s">
        <v>793</v>
      </c>
      <c r="B650" s="690" t="s">
        <v>794</v>
      </c>
      <c r="C650" s="593" t="s">
        <v>1315</v>
      </c>
      <c r="D650" s="605"/>
      <c r="E650" s="595"/>
    </row>
    <row r="651" spans="1:5" ht="18.75">
      <c r="A651" s="689" t="s">
        <v>795</v>
      </c>
      <c r="B651" s="690" t="s">
        <v>796</v>
      </c>
      <c r="C651" s="593" t="s">
        <v>1315</v>
      </c>
      <c r="D651" s="605"/>
      <c r="E651" s="595"/>
    </row>
    <row r="652" spans="1:5" ht="18.75">
      <c r="A652" s="689" t="s">
        <v>797</v>
      </c>
      <c r="B652" s="690" t="s">
        <v>798</v>
      </c>
      <c r="C652" s="593" t="s">
        <v>1315</v>
      </c>
      <c r="D652" s="605"/>
      <c r="E652" s="595"/>
    </row>
    <row r="653" spans="1:5" ht="18.75">
      <c r="A653" s="689" t="s">
        <v>799</v>
      </c>
      <c r="B653" s="690" t="s">
        <v>800</v>
      </c>
      <c r="C653" s="593" t="s">
        <v>1315</v>
      </c>
      <c r="D653" s="605"/>
      <c r="E653" s="595"/>
    </row>
    <row r="654" spans="1:5" ht="18.75">
      <c r="A654" s="689" t="s">
        <v>801</v>
      </c>
      <c r="B654" s="690" t="s">
        <v>802</v>
      </c>
      <c r="C654" s="593" t="s">
        <v>1315</v>
      </c>
      <c r="D654" s="605"/>
      <c r="E654" s="595"/>
    </row>
    <row r="655" spans="1:5" ht="18.75">
      <c r="A655" s="689" t="s">
        <v>803</v>
      </c>
      <c r="B655" s="690" t="s">
        <v>804</v>
      </c>
      <c r="C655" s="593" t="s">
        <v>1315</v>
      </c>
      <c r="D655" s="605"/>
      <c r="E655" s="595"/>
    </row>
    <row r="656" spans="1:5" ht="18.75">
      <c r="A656" s="689" t="s">
        <v>805</v>
      </c>
      <c r="B656" s="690" t="s">
        <v>806</v>
      </c>
      <c r="C656" s="593" t="s">
        <v>1315</v>
      </c>
      <c r="D656" s="605"/>
      <c r="E656" s="595"/>
    </row>
    <row r="657" spans="1:5" ht="18.75">
      <c r="A657" s="689" t="s">
        <v>807</v>
      </c>
      <c r="B657" s="690" t="s">
        <v>808</v>
      </c>
      <c r="C657" s="593" t="s">
        <v>1315</v>
      </c>
      <c r="D657" s="605"/>
      <c r="E657" s="595"/>
    </row>
    <row r="658" spans="1:5" ht="19.5">
      <c r="A658" s="689" t="s">
        <v>809</v>
      </c>
      <c r="B658" s="691" t="s">
        <v>810</v>
      </c>
      <c r="C658" s="593" t="s">
        <v>1315</v>
      </c>
      <c r="D658" s="605"/>
      <c r="E658" s="595"/>
    </row>
    <row r="659" spans="1:5" ht="19.5" thickBot="1">
      <c r="A659" s="693" t="s">
        <v>811</v>
      </c>
      <c r="B659" s="694" t="s">
        <v>812</v>
      </c>
      <c r="C659" s="593" t="s">
        <v>1315</v>
      </c>
      <c r="D659" s="605"/>
      <c r="E659" s="595"/>
    </row>
    <row r="660" spans="1:5" ht="18.75">
      <c r="A660" s="687" t="s">
        <v>813</v>
      </c>
      <c r="B660" s="688" t="s">
        <v>814</v>
      </c>
      <c r="C660" s="593" t="s">
        <v>1315</v>
      </c>
      <c r="D660" s="605"/>
      <c r="E660" s="595"/>
    </row>
    <row r="661" spans="1:5" ht="18.75">
      <c r="A661" s="689" t="s">
        <v>815</v>
      </c>
      <c r="B661" s="690" t="s">
        <v>816</v>
      </c>
      <c r="C661" s="593" t="s">
        <v>1315</v>
      </c>
      <c r="D661" s="605"/>
      <c r="E661" s="595"/>
    </row>
    <row r="662" spans="1:5" ht="18.75">
      <c r="A662" s="689" t="s">
        <v>817</v>
      </c>
      <c r="B662" s="690" t="s">
        <v>818</v>
      </c>
      <c r="C662" s="593" t="s">
        <v>1315</v>
      </c>
      <c r="D662" s="605"/>
      <c r="E662" s="595"/>
    </row>
    <row r="663" spans="1:5" ht="18.75">
      <c r="A663" s="689" t="s">
        <v>819</v>
      </c>
      <c r="B663" s="690" t="s">
        <v>820</v>
      </c>
      <c r="C663" s="593" t="s">
        <v>1315</v>
      </c>
      <c r="D663" s="605"/>
      <c r="E663" s="595"/>
    </row>
    <row r="664" spans="1:5" ht="20.25" thickBot="1">
      <c r="A664" s="693" t="s">
        <v>821</v>
      </c>
      <c r="B664" s="700" t="s">
        <v>822</v>
      </c>
      <c r="C664" s="593" t="s">
        <v>1315</v>
      </c>
      <c r="D664" s="605"/>
      <c r="E664" s="595"/>
    </row>
    <row r="665" spans="1:5" ht="18.75">
      <c r="A665" s="687" t="s">
        <v>823</v>
      </c>
      <c r="B665" s="688" t="s">
        <v>824</v>
      </c>
      <c r="C665" s="593" t="s">
        <v>1315</v>
      </c>
      <c r="D665" s="605"/>
      <c r="E665" s="595"/>
    </row>
    <row r="666" spans="1:5" ht="18.75">
      <c r="A666" s="689" t="s">
        <v>825</v>
      </c>
      <c r="B666" s="690" t="s">
        <v>826</v>
      </c>
      <c r="C666" s="593" t="s">
        <v>1315</v>
      </c>
      <c r="D666" s="605"/>
      <c r="E666" s="595"/>
    </row>
    <row r="667" spans="1:5" ht="18.75">
      <c r="A667" s="689" t="s">
        <v>827</v>
      </c>
      <c r="B667" s="690" t="s">
        <v>828</v>
      </c>
      <c r="C667" s="593" t="s">
        <v>1315</v>
      </c>
      <c r="D667" s="605"/>
      <c r="E667" s="595"/>
    </row>
    <row r="668" spans="1:5" ht="18.75">
      <c r="A668" s="689" t="s">
        <v>829</v>
      </c>
      <c r="B668" s="690" t="s">
        <v>830</v>
      </c>
      <c r="C668" s="593" t="s">
        <v>1315</v>
      </c>
      <c r="D668" s="605"/>
      <c r="E668" s="595"/>
    </row>
    <row r="669" spans="1:5" ht="18.75">
      <c r="A669" s="689" t="s">
        <v>831</v>
      </c>
      <c r="B669" s="690" t="s">
        <v>832</v>
      </c>
      <c r="C669" s="593" t="s">
        <v>1315</v>
      </c>
      <c r="D669" s="605"/>
      <c r="E669" s="595"/>
    </row>
    <row r="670" spans="1:5" ht="18.75">
      <c r="A670" s="689" t="s">
        <v>833</v>
      </c>
      <c r="B670" s="690" t="s">
        <v>834</v>
      </c>
      <c r="C670" s="593" t="s">
        <v>1315</v>
      </c>
      <c r="D670" s="605"/>
      <c r="E670" s="595"/>
    </row>
    <row r="671" spans="1:5" ht="18.75">
      <c r="A671" s="689" t="s">
        <v>835</v>
      </c>
      <c r="B671" s="690" t="s">
        <v>836</v>
      </c>
      <c r="C671" s="593" t="s">
        <v>1315</v>
      </c>
      <c r="D671" s="605"/>
      <c r="E671" s="595"/>
    </row>
    <row r="672" spans="1:5" ht="18.75">
      <c r="A672" s="689" t="s">
        <v>837</v>
      </c>
      <c r="B672" s="690" t="s">
        <v>838</v>
      </c>
      <c r="C672" s="593" t="s">
        <v>1315</v>
      </c>
      <c r="D672" s="605"/>
      <c r="E672" s="595"/>
    </row>
    <row r="673" spans="1:5" ht="18.75">
      <c r="A673" s="689" t="s">
        <v>839</v>
      </c>
      <c r="B673" s="690" t="s">
        <v>840</v>
      </c>
      <c r="C673" s="593" t="s">
        <v>1315</v>
      </c>
      <c r="D673" s="605"/>
      <c r="E673" s="595"/>
    </row>
    <row r="674" spans="1:5" ht="18.75">
      <c r="A674" s="689" t="s">
        <v>841</v>
      </c>
      <c r="B674" s="690" t="s">
        <v>842</v>
      </c>
      <c r="C674" s="593" t="s">
        <v>1315</v>
      </c>
      <c r="D674" s="605"/>
      <c r="E674" s="595"/>
    </row>
    <row r="675" spans="1:5" ht="20.25" thickBot="1">
      <c r="A675" s="693" t="s">
        <v>843</v>
      </c>
      <c r="B675" s="700" t="s">
        <v>844</v>
      </c>
      <c r="C675" s="593" t="s">
        <v>1315</v>
      </c>
      <c r="D675" s="605"/>
      <c r="E675" s="595"/>
    </row>
    <row r="676" spans="1:5" ht="18.75">
      <c r="A676" s="687" t="s">
        <v>845</v>
      </c>
      <c r="B676" s="688" t="s">
        <v>846</v>
      </c>
      <c r="C676" s="593" t="s">
        <v>1315</v>
      </c>
      <c r="D676" s="605"/>
      <c r="E676" s="595"/>
    </row>
    <row r="677" spans="1:5" ht="18.75">
      <c r="A677" s="689" t="s">
        <v>847</v>
      </c>
      <c r="B677" s="690" t="s">
        <v>848</v>
      </c>
      <c r="C677" s="593" t="s">
        <v>1315</v>
      </c>
      <c r="D677" s="605"/>
      <c r="E677" s="595"/>
    </row>
    <row r="678" spans="1:5" ht="18.75">
      <c r="A678" s="689" t="s">
        <v>849</v>
      </c>
      <c r="B678" s="690" t="s">
        <v>850</v>
      </c>
      <c r="C678" s="593" t="s">
        <v>1315</v>
      </c>
      <c r="D678" s="605"/>
      <c r="E678" s="595"/>
    </row>
    <row r="679" spans="1:5" ht="18.75">
      <c r="A679" s="689" t="s">
        <v>851</v>
      </c>
      <c r="B679" s="690" t="s">
        <v>852</v>
      </c>
      <c r="C679" s="593" t="s">
        <v>1315</v>
      </c>
      <c r="D679" s="605"/>
      <c r="E679" s="595"/>
    </row>
    <row r="680" spans="1:5" ht="18.75">
      <c r="A680" s="689" t="s">
        <v>853</v>
      </c>
      <c r="B680" s="690" t="s">
        <v>854</v>
      </c>
      <c r="C680" s="593" t="s">
        <v>1315</v>
      </c>
      <c r="D680" s="605"/>
      <c r="E680" s="595"/>
    </row>
    <row r="681" spans="1:5" ht="18.75">
      <c r="A681" s="689" t="s">
        <v>855</v>
      </c>
      <c r="B681" s="690" t="s">
        <v>856</v>
      </c>
      <c r="C681" s="593" t="s">
        <v>1315</v>
      </c>
      <c r="D681" s="605"/>
      <c r="E681" s="595"/>
    </row>
    <row r="682" spans="1:5" ht="18.75">
      <c r="A682" s="689" t="s">
        <v>857</v>
      </c>
      <c r="B682" s="690" t="s">
        <v>858</v>
      </c>
      <c r="C682" s="593" t="s">
        <v>1315</v>
      </c>
      <c r="D682" s="605"/>
      <c r="E682" s="595"/>
    </row>
    <row r="683" spans="1:5" ht="18.75">
      <c r="A683" s="689" t="s">
        <v>859</v>
      </c>
      <c r="B683" s="690" t="s">
        <v>860</v>
      </c>
      <c r="C683" s="593" t="s">
        <v>1315</v>
      </c>
      <c r="D683" s="605"/>
      <c r="E683" s="595"/>
    </row>
    <row r="684" spans="1:5" ht="18.75">
      <c r="A684" s="689" t="s">
        <v>861</v>
      </c>
      <c r="B684" s="690" t="s">
        <v>862</v>
      </c>
      <c r="C684" s="593" t="s">
        <v>1315</v>
      </c>
      <c r="D684" s="605"/>
      <c r="E684" s="595"/>
    </row>
    <row r="685" spans="1:5" ht="20.25" thickBot="1">
      <c r="A685" s="693" t="s">
        <v>863</v>
      </c>
      <c r="B685" s="700" t="s">
        <v>864</v>
      </c>
      <c r="C685" s="593" t="s">
        <v>1315</v>
      </c>
      <c r="D685" s="605"/>
      <c r="E685" s="595"/>
    </row>
    <row r="686" spans="1:5" ht="18.75">
      <c r="A686" s="687" t="s">
        <v>865</v>
      </c>
      <c r="B686" s="688" t="s">
        <v>866</v>
      </c>
      <c r="C686" s="593" t="s">
        <v>1315</v>
      </c>
      <c r="D686" s="605"/>
      <c r="E686" s="595"/>
    </row>
    <row r="687" spans="1:5" ht="18.75">
      <c r="A687" s="689" t="s">
        <v>867</v>
      </c>
      <c r="B687" s="690" t="s">
        <v>868</v>
      </c>
      <c r="C687" s="593" t="s">
        <v>1315</v>
      </c>
      <c r="D687" s="605"/>
      <c r="E687" s="595"/>
    </row>
    <row r="688" spans="1:5" ht="18.75">
      <c r="A688" s="689" t="s">
        <v>869</v>
      </c>
      <c r="B688" s="690" t="s">
        <v>870</v>
      </c>
      <c r="C688" s="593" t="s">
        <v>1315</v>
      </c>
      <c r="D688" s="605"/>
      <c r="E688" s="595"/>
    </row>
    <row r="689" spans="1:5" ht="18.75">
      <c r="A689" s="689" t="s">
        <v>871</v>
      </c>
      <c r="B689" s="690" t="s">
        <v>872</v>
      </c>
      <c r="C689" s="593" t="s">
        <v>1315</v>
      </c>
      <c r="D689" s="605"/>
      <c r="E689" s="595"/>
    </row>
    <row r="690" spans="1:5" ht="20.25" thickBot="1">
      <c r="A690" s="693" t="s">
        <v>873</v>
      </c>
      <c r="B690" s="700" t="s">
        <v>874</v>
      </c>
      <c r="C690" s="593" t="s">
        <v>1315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954</v>
      </c>
      <c r="B692" s="703" t="s">
        <v>953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2015-12-10T08:05:00Z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